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rcqld.sharepoint.com/teams/PROG-StrategicPlanning/Shared Documents/Projects/SPRP-042/Informal Industry Cons - Round 3/Docs for review/"/>
    </mc:Choice>
  </mc:AlternateContent>
  <xr:revisionPtr revIDLastSave="73" documentId="8_{6973A6B7-0BB0-4354-A19F-C169C5B3A26B}" xr6:coauthVersionLast="47" xr6:coauthVersionMax="47" xr10:uidLastSave="{35ECB486-9781-456F-9553-D65FEC03DE2D}"/>
  <bookViews>
    <workbookView xWindow="-120" yWindow="-120" windowWidth="25440" windowHeight="15390" tabRatio="811" xr2:uid="{F2B52DFB-ADD7-40CA-BE42-A5AC5F53149B}"/>
  </bookViews>
  <sheets>
    <sheet name="Modal &amp; MX" sheetId="17" r:id="rId1"/>
    <sheet name="4 Finalisation" sheetId="34" state="hidden" r:id="rId2"/>
    <sheet name="Lists (hide)" sheetId="18" state="hidden" r:id="rId3"/>
  </sheets>
  <definedNames>
    <definedName name="_xlnm.Print_Area" localSheetId="1">'4 Finalisation'!$B$1:$F$42</definedName>
    <definedName name="_xlnm.Print_Area" localSheetId="0">'Modal &amp; MX'!$B$1:$I$46</definedName>
    <definedName name="Rural">'Lists (hide)'!$P$14:$P$34</definedName>
    <definedName name="Urban">'Lists (hide)'!$O$14:$O$34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34" l="1"/>
  <c r="D37" i="17" l="1"/>
  <c r="D25" i="17"/>
  <c r="D15" i="17"/>
  <c r="D18" i="17"/>
  <c r="D19" i="17"/>
  <c r="D20" i="17"/>
  <c r="D21" i="17"/>
  <c r="D22" i="17"/>
  <c r="D23" i="17"/>
  <c r="D24" i="17"/>
  <c r="B32" i="34" l="1"/>
  <c r="B38" i="34" l="1"/>
  <c r="B36" i="34"/>
  <c r="B34" i="34"/>
  <c r="B30" i="34"/>
  <c r="B28" i="34"/>
  <c r="B26" i="34"/>
  <c r="B22" i="34"/>
  <c r="B20" i="34"/>
  <c r="C9" i="34" l="1"/>
  <c r="C8" i="34"/>
  <c r="C7" i="34"/>
  <c r="C6" i="34"/>
  <c r="C5" i="34"/>
  <c r="B16" i="34" l="1"/>
  <c r="AN13" i="18" l="1"/>
  <c r="AO13" i="18"/>
  <c r="AP13" i="18"/>
  <c r="AQ13" i="18"/>
  <c r="AR32" i="18"/>
  <c r="AS13" i="18"/>
  <c r="AT32" i="18"/>
  <c r="AU32" i="18"/>
  <c r="AW32" i="18"/>
  <c r="AX32" i="18"/>
  <c r="AY32" i="18"/>
  <c r="AZ32" i="18"/>
  <c r="AN3" i="18"/>
  <c r="AO3" i="18"/>
  <c r="AP3" i="18"/>
  <c r="AQ3" i="18"/>
  <c r="AR3" i="18"/>
  <c r="AS22" i="18"/>
  <c r="AT3" i="18"/>
  <c r="AU3" i="18"/>
  <c r="AV3" i="18"/>
  <c r="AX3" i="18"/>
  <c r="AY3" i="18"/>
  <c r="AZ3" i="18"/>
  <c r="AR13" i="18" l="1"/>
  <c r="AS32" i="18"/>
  <c r="AT13" i="18"/>
  <c r="AT22" i="18"/>
  <c r="AS3" i="18"/>
  <c r="AU13" i="18"/>
  <c r="AU22" i="18"/>
  <c r="AV13" i="18"/>
  <c r="AN22" i="18"/>
  <c r="AV22" i="18"/>
  <c r="AN32" i="18"/>
  <c r="AV32" i="18"/>
  <c r="AW13" i="18"/>
  <c r="AO22" i="18"/>
  <c r="AW22" i="18"/>
  <c r="AO32" i="18"/>
  <c r="AX13" i="18"/>
  <c r="AP22" i="18"/>
  <c r="AX22" i="18"/>
  <c r="AP32" i="18"/>
  <c r="AY13" i="18"/>
  <c r="AQ22" i="18"/>
  <c r="AY22" i="18"/>
  <c r="AQ32" i="18"/>
  <c r="AZ13" i="18"/>
  <c r="AR22" i="18"/>
  <c r="AZ22" i="18"/>
  <c r="AW3" i="18"/>
  <c r="D36" i="17"/>
  <c r="D35" i="17"/>
  <c r="D34" i="17"/>
  <c r="D33" i="17"/>
  <c r="D32" i="17"/>
  <c r="D31" i="17"/>
  <c r="D30" i="17"/>
  <c r="D9" i="17"/>
  <c r="D10" i="17"/>
  <c r="D11" i="17"/>
  <c r="D12" i="17"/>
  <c r="D13" i="17"/>
  <c r="D14" i="17"/>
  <c r="D8" i="17"/>
  <c r="C20" i="34" l="1"/>
  <c r="C22" i="34"/>
  <c r="AY23" i="18"/>
  <c r="AY24" i="18" s="1"/>
  <c r="AY25" i="18" s="1"/>
  <c r="AW23" i="18"/>
  <c r="AW24" i="18" s="1"/>
  <c r="AW25" i="18" s="1"/>
  <c r="AS4" i="18"/>
  <c r="AS5" i="18" s="1"/>
  <c r="AX23" i="18"/>
  <c r="AX24" i="18" s="1"/>
  <c r="AX25" i="18" s="1"/>
  <c r="AZ23" i="18"/>
  <c r="AZ24" i="18" s="1"/>
  <c r="AZ25" i="18" s="1"/>
  <c r="AZ14" i="18"/>
  <c r="AZ15" i="18" s="1"/>
  <c r="AT14" i="18"/>
  <c r="AT15" i="18" s="1"/>
  <c r="AT33" i="18"/>
  <c r="AT34" i="18" s="1"/>
  <c r="AT35" i="18" s="1"/>
  <c r="AT23" i="18"/>
  <c r="AT24" i="18" s="1"/>
  <c r="AT25" i="18" s="1"/>
  <c r="AR33" i="18"/>
  <c r="AR34" i="18" s="1"/>
  <c r="AR35" i="18" s="1"/>
  <c r="AS23" i="18"/>
  <c r="AS24" i="18" s="1"/>
  <c r="AS25" i="18" s="1"/>
  <c r="AN23" i="18"/>
  <c r="AN24" i="18" s="1"/>
  <c r="AN25" i="18" s="1"/>
  <c r="AQ14" i="18"/>
  <c r="AQ15" i="18" s="1"/>
  <c r="AY14" i="18"/>
  <c r="AY15" i="18" s="1"/>
  <c r="AO14" i="18"/>
  <c r="AO15" i="18" s="1"/>
  <c r="AO33" i="18"/>
  <c r="AO34" i="18" s="1"/>
  <c r="AO35" i="18" s="1"/>
  <c r="AW33" i="18"/>
  <c r="AW34" i="18" s="1"/>
  <c r="AW35" i="18" s="1"/>
  <c r="AR14" i="18"/>
  <c r="AW14" i="18"/>
  <c r="AW15" i="18" s="1"/>
  <c r="AP14" i="18"/>
  <c r="AP15" i="18" s="1"/>
  <c r="AQ23" i="18"/>
  <c r="AQ24" i="18" s="1"/>
  <c r="AQ25" i="18" s="1"/>
  <c r="AO23" i="18"/>
  <c r="AO24" i="18" s="1"/>
  <c r="AO25" i="18" s="1"/>
  <c r="AU23" i="18"/>
  <c r="AU24" i="18" s="1"/>
  <c r="AU25" i="18" s="1"/>
  <c r="AY33" i="18"/>
  <c r="AY34" i="18" s="1"/>
  <c r="AY35" i="18" s="1"/>
  <c r="AV14" i="18"/>
  <c r="AV15" i="18" s="1"/>
  <c r="AX33" i="18"/>
  <c r="AX34" i="18" s="1"/>
  <c r="AX35" i="18" s="1"/>
  <c r="AQ33" i="18"/>
  <c r="AQ34" i="18" s="1"/>
  <c r="AQ35" i="18" s="1"/>
  <c r="AS33" i="18"/>
  <c r="AS34" i="18" s="1"/>
  <c r="AS35" i="18" s="1"/>
  <c r="AS14" i="18"/>
  <c r="AS15" i="18" s="1"/>
  <c r="AX14" i="18"/>
  <c r="AX15" i="18" s="1"/>
  <c r="AU33" i="18"/>
  <c r="AU34" i="18" s="1"/>
  <c r="AU35" i="18" s="1"/>
  <c r="AN14" i="18"/>
  <c r="AU14" i="18"/>
  <c r="AU15" i="18" s="1"/>
  <c r="AP33" i="18"/>
  <c r="AP34" i="18" s="1"/>
  <c r="AP35" i="18" s="1"/>
  <c r="AV33" i="18"/>
  <c r="AV34" i="18" s="1"/>
  <c r="AV35" i="18" s="1"/>
  <c r="AN33" i="18"/>
  <c r="AN34" i="18" s="1"/>
  <c r="AN35" i="18" s="1"/>
  <c r="AR23" i="18"/>
  <c r="AR24" i="18" s="1"/>
  <c r="AR25" i="18" s="1"/>
  <c r="AP23" i="18"/>
  <c r="AP24" i="18" s="1"/>
  <c r="AP25" i="18" s="1"/>
  <c r="AV23" i="18"/>
  <c r="AV24" i="18" s="1"/>
  <c r="AV25" i="18" s="1"/>
  <c r="AZ33" i="18"/>
  <c r="AZ34" i="18" s="1"/>
  <c r="AZ35" i="18" s="1"/>
  <c r="AX4" i="18"/>
  <c r="AX5" i="18" s="1"/>
  <c r="AP4" i="18"/>
  <c r="AP5" i="18" s="1"/>
  <c r="AU4" i="18"/>
  <c r="AU5" i="18" s="1"/>
  <c r="AT4" i="18"/>
  <c r="AT5" i="18" s="1"/>
  <c r="AQ4" i="18"/>
  <c r="AQ5" i="18" s="1"/>
  <c r="AV4" i="18"/>
  <c r="AV5" i="18" s="1"/>
  <c r="AN4" i="18"/>
  <c r="AR4" i="18"/>
  <c r="AY4" i="18"/>
  <c r="AY5" i="18" s="1"/>
  <c r="AO4" i="18"/>
  <c r="AO5" i="18" s="1"/>
  <c r="AZ4" i="18"/>
  <c r="AZ5" i="18" s="1"/>
  <c r="AW4" i="18"/>
  <c r="AW5" i="18" s="1"/>
  <c r="AR15" i="18" l="1"/>
  <c r="AT6" i="18"/>
  <c r="AU6" i="18"/>
  <c r="AS6" i="18"/>
  <c r="AV16" i="18"/>
  <c r="AO16" i="18"/>
  <c r="AT16" i="18"/>
  <c r="AN15" i="18"/>
  <c r="AX16" i="18"/>
  <c r="AY16" i="18"/>
  <c r="AZ16" i="18"/>
  <c r="AU16" i="18"/>
  <c r="AS16" i="18"/>
  <c r="AQ16" i="18"/>
  <c r="AP16" i="18"/>
  <c r="AW16" i="18"/>
  <c r="AR5" i="18"/>
  <c r="AY6" i="18"/>
  <c r="AX6" i="18"/>
  <c r="AV6" i="18"/>
  <c r="AQ6" i="18"/>
  <c r="AW6" i="18"/>
  <c r="AZ6" i="18"/>
  <c r="AO6" i="18"/>
  <c r="AP6" i="18"/>
  <c r="AN5" i="18"/>
  <c r="AR16" i="18" l="1"/>
  <c r="AN16" i="18"/>
  <c r="AR6" i="18"/>
  <c r="AN6" i="18"/>
</calcChain>
</file>

<file path=xl/sharedStrings.xml><?xml version="1.0" encoding="utf-8"?>
<sst xmlns="http://schemas.openxmlformats.org/spreadsheetml/2006/main" count="521" uniqueCount="210">
  <si>
    <t>Project ID:</t>
  </si>
  <si>
    <t>Project Name:</t>
  </si>
  <si>
    <t>Assessed By:</t>
  </si>
  <si>
    <t>Date of Assessment:</t>
  </si>
  <si>
    <t>Urban</t>
  </si>
  <si>
    <t>P1</t>
  </si>
  <si>
    <t>MODAL PRIORITY ASSESSMENT TABLES</t>
  </si>
  <si>
    <r>
      <t xml:space="preserve">OBSERVED EXISTING MODAL PRIORITY </t>
    </r>
    <r>
      <rPr>
        <b/>
        <sz val="11"/>
        <color theme="5" tint="0.39997558519241921"/>
        <rFont val="Arial"/>
        <family val="2"/>
      </rPr>
      <t>(BROWNFIELD SITE ONLY)</t>
    </r>
  </si>
  <si>
    <t>People walking</t>
  </si>
  <si>
    <t>Walking Priority</t>
  </si>
  <si>
    <t>&lt; select any notable priority modes from drop down boxes to highlight any particular mode(s)</t>
  </si>
  <si>
    <t>People cycling &amp; using micromobility</t>
  </si>
  <si>
    <t>People using Public Transport</t>
  </si>
  <si>
    <t>Freight &amp; Goods by road</t>
  </si>
  <si>
    <t>People in Private Vehicles</t>
  </si>
  <si>
    <t>Private Vehicle Priority</t>
  </si>
  <si>
    <t>Goods loading &amp; servicing</t>
  </si>
  <si>
    <t>People parking private vehicles</t>
  </si>
  <si>
    <t>People parking bicycles and micromobility</t>
  </si>
  <si>
    <r>
      <t>EXISTING MODAL PRIORITY</t>
    </r>
    <r>
      <rPr>
        <b/>
        <sz val="11"/>
        <color theme="5" tint="0.39997558519241921"/>
        <rFont val="Arial"/>
        <family val="2"/>
      </rPr>
      <t xml:space="preserve"> (NETWORK REVIEW)</t>
    </r>
  </si>
  <si>
    <r>
      <t xml:space="preserve">FUTURE MODAL PRIORITY </t>
    </r>
    <r>
      <rPr>
        <b/>
        <sz val="11"/>
        <color theme="5" tint="0.39997558519241921"/>
        <rFont val="Arial"/>
        <family val="2"/>
      </rPr>
      <t>REFERENCE YEAR</t>
    </r>
  </si>
  <si>
    <t>&lt;- nominate reference year for future priprity design</t>
  </si>
  <si>
    <t>FUTURE (DESIGN) MODAL PRIORITY</t>
  </si>
  <si>
    <t>SAFETY CONSIDERATIONS</t>
  </si>
  <si>
    <t>M1</t>
  </si>
  <si>
    <t>M2</t>
  </si>
  <si>
    <t>M3</t>
  </si>
  <si>
    <t>M4</t>
  </si>
  <si>
    <t>P2</t>
  </si>
  <si>
    <t>P3</t>
  </si>
  <si>
    <t>P4</t>
  </si>
  <si>
    <t>TYPOLOGY FINALISATION</t>
  </si>
  <si>
    <t xml:space="preserve">Road Environment </t>
  </si>
  <si>
    <t>Build-a-Street Inputs</t>
  </si>
  <si>
    <t>Guidance</t>
  </si>
  <si>
    <t>Desired Operating Speed</t>
  </si>
  <si>
    <t>e.g. 60km/h etc.</t>
  </si>
  <si>
    <t>&lt;- record design speed</t>
  </si>
  <si>
    <t>Carriageway Form</t>
  </si>
  <si>
    <t>e.g. divided, 2 lanes, 1  lane etc.</t>
  </si>
  <si>
    <t>&lt;- record carriageway form</t>
  </si>
  <si>
    <t>Kerb type</t>
  </si>
  <si>
    <t>barrier, mountable etc.</t>
  </si>
  <si>
    <t>&lt;- record kerb type</t>
  </si>
  <si>
    <t>Link ID:</t>
  </si>
  <si>
    <t>TYPOLOGY DESCRIPTION</t>
  </si>
  <si>
    <t>On-street Corridor Design</t>
  </si>
  <si>
    <t>This typology is generally applicable ____ &lt;location&gt; _________</t>
  </si>
  <si>
    <t>Carriageway 1 width</t>
  </si>
  <si>
    <t>e.g. 3.5m, 5.5m etc.</t>
  </si>
  <si>
    <t>&lt;- record carriageway widths</t>
  </si>
  <si>
    <t>Carriageway 2 width</t>
  </si>
  <si>
    <t>Carriageway 3 width</t>
  </si>
  <si>
    <t>LAND USE</t>
  </si>
  <si>
    <t>Carriageway 4 width</t>
  </si>
  <si>
    <t>Median width</t>
  </si>
  <si>
    <t>e.g. nil, 3.0m</t>
  </si>
  <si>
    <t>&lt;- record median width</t>
  </si>
  <si>
    <t>TYPOLOGY ASSIGNMENT</t>
  </si>
  <si>
    <t>Shoulder width (LHS)</t>
  </si>
  <si>
    <t xml:space="preserve">e.g. 1.0m </t>
  </si>
  <si>
    <t>&lt;- record shoulder width</t>
  </si>
  <si>
    <t>Shoulder width (RHS)</t>
  </si>
  <si>
    <t>On street bicycle lane width (LHS)</t>
  </si>
  <si>
    <t>e.g. 2.5m</t>
  </si>
  <si>
    <t>&lt;- record bicycle lane width</t>
  </si>
  <si>
    <t>On street bicycle lane width (RHS)</t>
  </si>
  <si>
    <t>On-street parking width (LHS)</t>
  </si>
  <si>
    <t>e.g. 2.4m</t>
  </si>
  <si>
    <t>&lt;- record on-street parking width</t>
  </si>
  <si>
    <t>Design Modal Priorities</t>
  </si>
  <si>
    <t>On-street parking width (RHS)</t>
  </si>
  <si>
    <t>Verge Design</t>
  </si>
  <si>
    <t>Verge width (LHS)</t>
  </si>
  <si>
    <t>e.g. 4.0m</t>
  </si>
  <si>
    <t>&lt;- record verge width</t>
  </si>
  <si>
    <t>Verge width (RHS)</t>
  </si>
  <si>
    <t>(refer Service Corridor STD DWGS)</t>
  </si>
  <si>
    <t>Off street pathway width (LHS)</t>
  </si>
  <si>
    <t>e.g. nil, 1.5m, 2.5m etc</t>
  </si>
  <si>
    <t>&lt;- record off-street parking width</t>
  </si>
  <si>
    <t>Off street pathway width (RHS)</t>
  </si>
  <si>
    <t>Bus stop (indented) Y/N</t>
  </si>
  <si>
    <t>e.g. (Yes - LHS)</t>
  </si>
  <si>
    <t>&lt;- record bus stop</t>
  </si>
  <si>
    <t>Average street trees intervals</t>
  </si>
  <si>
    <t>e.g. (15m intervals, LHS &amp; RHS)</t>
  </si>
  <si>
    <t>&lt;- record avg street tree intervals</t>
  </si>
  <si>
    <t>Transport Corridor Width</t>
  </si>
  <si>
    <t>Nominal Reserve Width</t>
  </si>
  <si>
    <t>m        (on-street corridor + verges)</t>
  </si>
  <si>
    <t>Walking</t>
  </si>
  <si>
    <t>Cycling</t>
  </si>
  <si>
    <t>Public Transport</t>
  </si>
  <si>
    <t>Freight</t>
  </si>
  <si>
    <t>Private Vehicle</t>
  </si>
  <si>
    <t>Loading &amp; Servicing</t>
  </si>
  <si>
    <t>Parking &amp; Access</t>
  </si>
  <si>
    <t>Arterial Roads</t>
  </si>
  <si>
    <t>Main Streets</t>
  </si>
  <si>
    <t>Local Streets</t>
  </si>
  <si>
    <t>Centre Streets</t>
  </si>
  <si>
    <t>RURAL</t>
  </si>
  <si>
    <t>{MOVEMENT ASSESSMENT - URBAN}</t>
  </si>
  <si>
    <t>PX</t>
  </si>
  <si>
    <t>Highway</t>
  </si>
  <si>
    <t>Arterial</t>
  </si>
  <si>
    <t>Traffic Distributor</t>
  </si>
  <si>
    <t>Controlled Distributor</t>
  </si>
  <si>
    <t>Arterial Main Street</t>
  </si>
  <si>
    <t>Sub Arterial Main Street</t>
  </si>
  <si>
    <t>Major Collector</t>
  </si>
  <si>
    <t>Minor Collector</t>
  </si>
  <si>
    <t>Access Street</t>
  </si>
  <si>
    <t>Laneway</t>
  </si>
  <si>
    <t>Access Place</t>
  </si>
  <si>
    <t>Centre Street</t>
  </si>
  <si>
    <t>Shared zone</t>
  </si>
  <si>
    <t>Shared Zone</t>
  </si>
  <si>
    <t>urban</t>
  </si>
  <si>
    <t>Cycling &amp; Micromobility Priority</t>
  </si>
  <si>
    <t>{SCORE}</t>
  </si>
  <si>
    <t>D</t>
  </si>
  <si>
    <t>H</t>
  </si>
  <si>
    <t>L</t>
  </si>
  <si>
    <t>P</t>
  </si>
  <si>
    <t>Public Transport Priority</t>
  </si>
  <si>
    <t>{RANK]</t>
  </si>
  <si>
    <t>C</t>
  </si>
  <si>
    <t>G</t>
  </si>
  <si>
    <t>K</t>
  </si>
  <si>
    <t>O</t>
  </si>
  <si>
    <t>Freight &amp; Goods Priority</t>
  </si>
  <si>
    <t>{if/and} 1</t>
  </si>
  <si>
    <t>B</t>
  </si>
  <si>
    <t>F</t>
  </si>
  <si>
    <t>J</t>
  </si>
  <si>
    <t>N</t>
  </si>
  <si>
    <t>{if/and} 2</t>
  </si>
  <si>
    <t>A</t>
  </si>
  <si>
    <t>E</t>
  </si>
  <si>
    <t>I</t>
  </si>
  <si>
    <t>M</t>
  </si>
  <si>
    <t>Goods Servicing &amp; Loading Priority</t>
  </si>
  <si>
    <t>{URBAN MX}</t>
  </si>
  <si>
    <t>Private Vehicle Parking Priority</t>
  </si>
  <si>
    <t>Cycling &amp; Micromobility Parking Priority</t>
  </si>
  <si>
    <t>{PLACE ASSESSMENT - URBAN}</t>
  </si>
  <si>
    <t>Brownfield</t>
  </si>
  <si>
    <t>Land Use Zone</t>
  </si>
  <si>
    <t>Rural</t>
  </si>
  <si>
    <t>Place scoring</t>
  </si>
  <si>
    <t>Column1</t>
  </si>
  <si>
    <t>●</t>
  </si>
  <si>
    <t>Greenfield</t>
  </si>
  <si>
    <t>Principal centre</t>
  </si>
  <si>
    <t>Rural residential</t>
  </si>
  <si>
    <t>Major centre</t>
  </si>
  <si>
    <t>&lt;Select Pathway Arrangement&gt;</t>
  </si>
  <si>
    <t>District centre</t>
  </si>
  <si>
    <t>Special purpose</t>
  </si>
  <si>
    <t>1.5m pathway (one verge only)</t>
  </si>
  <si>
    <t>Local centre</t>
  </si>
  <si>
    <t>Tourism</t>
  </si>
  <si>
    <t>1.5m pathway (both verges)</t>
  </si>
  <si>
    <t>Neighbourhood centre</t>
  </si>
  <si>
    <t>Community facilities</t>
  </si>
  <si>
    <t>P2-P3</t>
  </si>
  <si>
    <t>P1-P2</t>
  </si>
  <si>
    <t>P3-P4</t>
  </si>
  <si>
    <t>2.5m shared pathway (one verge only)</t>
  </si>
  <si>
    <t>Emerging community</t>
  </si>
  <si>
    <t>2.5m shared pathway (both verges)</t>
  </si>
  <si>
    <t>High density residential</t>
  </si>
  <si>
    <t>Low impact industry</t>
  </si>
  <si>
    <t>{MOVEMENT ASSESSMENT - RURAL}</t>
  </si>
  <si>
    <t>Industry investigation</t>
  </si>
  <si>
    <t>Specialised centre</t>
  </si>
  <si>
    <t>High impact industry</t>
  </si>
  <si>
    <t>Medium density residential</t>
  </si>
  <si>
    <t>Conservation</t>
  </si>
  <si>
    <t>Mixed use</t>
  </si>
  <si>
    <t>Sport and recreation</t>
  </si>
  <si>
    <t>Low density residential</t>
  </si>
  <si>
    <t>{RURAL MX}</t>
  </si>
  <si>
    <t>Open space</t>
  </si>
  <si>
    <t>Township</t>
  </si>
  <si>
    <t>{PLACE ASSESSMENT - RURAL}</t>
  </si>
  <si>
    <t>Corridor Alignment</t>
  </si>
  <si>
    <t>Verge width</t>
  </si>
  <si>
    <t>dwg NO</t>
  </si>
  <si>
    <t>Area</t>
  </si>
  <si>
    <t>A3-00882B</t>
  </si>
  <si>
    <t>A3-00885B</t>
  </si>
  <si>
    <t>A3-00888B</t>
  </si>
  <si>
    <t>A3-00891B</t>
  </si>
  <si>
    <t>A3-00894B</t>
  </si>
  <si>
    <t>Corridor Sections and Road Crossings</t>
  </si>
  <si>
    <t>A3-00883B</t>
  </si>
  <si>
    <t>A3-00886B</t>
  </si>
  <si>
    <t>A3-00889B</t>
  </si>
  <si>
    <t>A3-00892B</t>
  </si>
  <si>
    <t>na</t>
  </si>
  <si>
    <t>Corridor Cross Section</t>
  </si>
  <si>
    <t>A3-00884B</t>
  </si>
  <si>
    <t>A3-00887B</t>
  </si>
  <si>
    <t>A3-00890B</t>
  </si>
  <si>
    <t>A3-00893B</t>
  </si>
  <si>
    <t xml:space="preserve">Movement and Place Framework Modal Priorty Template </t>
  </si>
  <si>
    <t>Insert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</si>
</sst>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color rgb="FFFFE1FF"/>
      <name val="Arial"/>
      <family val="2"/>
    </font>
    <font>
      <b/>
      <sz val="10"/>
      <color theme="1"/>
      <name val="Arial Black"/>
      <family val="2"/>
    </font>
    <font>
      <b/>
      <sz val="16"/>
      <color rgb="FF7030A0"/>
      <name val="Arial"/>
      <family val="2"/>
    </font>
    <font>
      <b/>
      <sz val="12"/>
      <color theme="1"/>
      <name val="Aharoni"/>
      <charset val="177"/>
    </font>
    <font>
      <b/>
      <sz val="12"/>
      <color theme="1"/>
      <name val="Arial"/>
      <family val="2"/>
    </font>
    <font>
      <b/>
      <sz val="16"/>
      <color theme="0" tint="-0.1499984740745262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5" tint="0.3999755851924192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Verdana"/>
      <family val="2"/>
    </font>
    <font>
      <b/>
      <sz val="16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sz val="10"/>
      <color rgb="FFFFE1FF"/>
      <name val="Arial"/>
      <family val="2"/>
    </font>
    <font>
      <b/>
      <i/>
      <sz val="16"/>
      <color theme="0" tint="-0.1499984740745262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E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9" fillId="8" borderId="12" xfId="0" applyFont="1" applyFill="1" applyBorder="1"/>
    <xf numFmtId="0" fontId="9" fillId="9" borderId="12" xfId="0" applyFont="1" applyFill="1" applyBorder="1"/>
    <xf numFmtId="0" fontId="9" fillId="2" borderId="12" xfId="0" applyFont="1" applyFill="1" applyBorder="1"/>
    <xf numFmtId="0" fontId="9" fillId="10" borderId="12" xfId="0" applyFont="1" applyFill="1" applyBorder="1"/>
    <xf numFmtId="0" fontId="9" fillId="4" borderId="12" xfId="0" applyFont="1" applyFill="1" applyBorder="1"/>
    <xf numFmtId="0" fontId="4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12" borderId="0" xfId="0" applyFont="1" applyFill="1"/>
    <xf numFmtId="0" fontId="9" fillId="12" borderId="0" xfId="0" applyFont="1" applyFill="1"/>
    <xf numFmtId="0" fontId="8" fillId="12" borderId="0" xfId="0" applyFont="1" applyFill="1"/>
    <xf numFmtId="0" fontId="8" fillId="12" borderId="19" xfId="0" applyFont="1" applyFill="1" applyBorder="1"/>
    <xf numFmtId="0" fontId="8" fillId="12" borderId="10" xfId="0" applyFont="1" applyFill="1" applyBorder="1"/>
    <xf numFmtId="0" fontId="0" fillId="5" borderId="0" xfId="0" applyFill="1"/>
    <xf numFmtId="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5" borderId="10" xfId="0" applyFill="1" applyBorder="1"/>
    <xf numFmtId="0" fontId="0" fillId="5" borderId="0" xfId="0" applyFill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center" vertical="center"/>
    </xf>
    <xf numFmtId="0" fontId="18" fillId="14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0" fillId="5" borderId="1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13" borderId="0" xfId="0" applyFont="1" applyFill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8" fillId="0" borderId="17" xfId="0" applyFont="1" applyBorder="1"/>
    <xf numFmtId="0" fontId="8" fillId="0" borderId="14" xfId="0" applyFont="1" applyBorder="1"/>
    <xf numFmtId="0" fontId="8" fillId="0" borderId="9" xfId="0" applyFont="1" applyBorder="1"/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vertical="center"/>
    </xf>
    <xf numFmtId="0" fontId="6" fillId="13" borderId="11" xfId="0" applyFont="1" applyFill="1" applyBorder="1" applyAlignment="1">
      <alignment vertical="center"/>
    </xf>
    <xf numFmtId="0" fontId="9" fillId="7" borderId="22" xfId="0" applyFont="1" applyFill="1" applyBorder="1"/>
    <xf numFmtId="0" fontId="14" fillId="5" borderId="10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11" xfId="0" applyFont="1" applyFill="1" applyBorder="1" applyAlignment="1">
      <alignment vertical="center"/>
    </xf>
    <xf numFmtId="0" fontId="7" fillId="0" borderId="0" xfId="0" applyFont="1"/>
    <xf numFmtId="0" fontId="18" fillId="14" borderId="10" xfId="0" applyFont="1" applyFill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11" xfId="1" applyFill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5" borderId="11" xfId="0" applyFill="1" applyBorder="1" applyAlignment="1">
      <alignment horizontal="center"/>
    </xf>
    <xf numFmtId="0" fontId="18" fillId="14" borderId="11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0" xfId="0" applyNumberFormat="1" applyAlignment="1">
      <alignment vertical="center"/>
    </xf>
    <xf numFmtId="0" fontId="18" fillId="14" borderId="11" xfId="0" applyFont="1" applyFill="1" applyBorder="1" applyAlignment="1">
      <alignment vertical="center"/>
    </xf>
    <xf numFmtId="0" fontId="0" fillId="0" borderId="15" xfId="0" applyBorder="1" applyAlignment="1">
      <alignment vertical="top"/>
    </xf>
    <xf numFmtId="0" fontId="10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2" fontId="24" fillId="0" borderId="0" xfId="0" applyNumberFormat="1" applyFont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20" fillId="15" borderId="10" xfId="0" applyFont="1" applyFill="1" applyBorder="1" applyAlignment="1">
      <alignment horizontal="center" vertical="center"/>
    </xf>
    <xf numFmtId="0" fontId="20" fillId="15" borderId="0" xfId="0" applyFont="1" applyFill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20" fillId="15" borderId="17" xfId="0" applyFont="1" applyFill="1" applyBorder="1" applyAlignment="1">
      <alignment horizontal="center" vertical="center"/>
    </xf>
    <xf numFmtId="0" fontId="20" fillId="15" borderId="14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14" borderId="10" xfId="0" applyFont="1" applyFill="1" applyBorder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6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2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6" tint="0.7999816888943144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1" tint="0.499984740745262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rgb="FF7030A0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3DEFC"/>
      <color rgb="FFD6BBEB"/>
      <color rgb="FF4472C4"/>
      <color rgb="FFFF5050"/>
      <color rgb="FF548235"/>
      <color rgb="FFED7D31"/>
      <color rgb="FFFFFF66"/>
      <color rgb="FFCC9900"/>
      <color rgb="FFFFF3D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14828945311838E-2"/>
          <c:y val="0.10568180714965626"/>
          <c:w val="0.89477034210937634"/>
          <c:h val="0.82973486625888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2C-4FB1-BBA7-BA309FD5780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62C-4FB1-BBA7-BA309FD57808}"/>
              </c:ext>
            </c:extLst>
          </c:dPt>
          <c:dPt>
            <c:idx val="3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8A9-4326-919D-F0DF34867A2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2C-4FB1-BBA7-BA309FD57808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8A9-4326-919D-F0DF34867A2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2C-4FB1-BBA7-BA309FD5780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8A9-4326-919D-F0DF34867A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badi" panose="020B06040201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 &amp; MX'!$B$8:$B$15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MX'!$C$8:$C$15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C-4FB1-BBA7-BA309FD57808}"/>
            </c:ext>
          </c:extLst>
        </c:ser>
        <c:ser>
          <c:idx val="1"/>
          <c:order val="1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2C-4FB1-BBA7-BA309FD578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62C-4FB1-BBA7-BA309FD57808}"/>
              </c:ext>
            </c:extLst>
          </c:dPt>
          <c:dPt>
            <c:idx val="2"/>
            <c:invertIfNegative val="0"/>
            <c:bubble3D val="0"/>
            <c:spPr>
              <a:solidFill>
                <a:srgbClr val="CC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2C-4FB1-BBA7-BA309FD5780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2C-4FB1-BBA7-BA309FD5780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2C-4FB1-BBA7-BA309FD5780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11E9-49D3-9626-E38CCE5BA669}"/>
              </c:ext>
            </c:extLst>
          </c:dPt>
          <c:cat>
            <c:strRef>
              <c:f>'Modal &amp; MX'!$B$8:$B$15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MX'!$D$8:$D$15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2C-4FB1-BBA7-BA309FD5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752728952"/>
        <c:axId val="752722392"/>
      </c:barChart>
      <c:catAx>
        <c:axId val="75272895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52722392"/>
        <c:crosses val="autoZero"/>
        <c:auto val="1"/>
        <c:lblAlgn val="ctr"/>
        <c:lblOffset val="100"/>
        <c:noMultiLvlLbl val="0"/>
      </c:catAx>
      <c:valAx>
        <c:axId val="75272239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7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31435952378339E-2"/>
          <c:y val="9.9810595641342023E-2"/>
          <c:w val="0.89433712809524335"/>
          <c:h val="0.8356060777672014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2C3-4AF5-A520-439102ECF4F6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2C3-4AF5-A520-439102ECF4F6}"/>
              </c:ext>
            </c:extLst>
          </c:dPt>
          <c:dPt>
            <c:idx val="2"/>
            <c:invertIfNegative val="0"/>
            <c:bubble3D val="0"/>
            <c:spPr>
              <a:solidFill>
                <a:srgbClr val="54823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2C3-4AF5-A520-439102ECF4F6}"/>
              </c:ext>
            </c:extLst>
          </c:dPt>
          <c:dPt>
            <c:idx val="3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C3-4AF5-A520-439102ECF4F6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2C3-4AF5-A520-439102ECF4F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2C3-4AF5-A520-439102ECF4F6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2C3-4AF5-A520-439102ECF4F6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2E3-446C-A7FD-C45F8F7043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badi" panose="020B06040201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 &amp; MX'!$B$18:$B$25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MX'!$C$18:$C$25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C3-4AF5-A520-439102ECF4F6}"/>
            </c:ext>
          </c:extLst>
        </c:ser>
        <c:ser>
          <c:idx val="0"/>
          <c:order val="1"/>
          <c:tx>
            <c:v>Mode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'Modal &amp; MX'!$B$18:$B$25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MX'!$B$18:$B$24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C3-4AF5-A520-439102EC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752728952"/>
        <c:axId val="752722392"/>
      </c:barChart>
      <c:catAx>
        <c:axId val="75272895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52722392"/>
        <c:crosses val="autoZero"/>
        <c:auto val="1"/>
        <c:lblAlgn val="ctr"/>
        <c:lblOffset val="100"/>
        <c:noMultiLvlLbl val="0"/>
      </c:catAx>
      <c:valAx>
        <c:axId val="75272239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7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9833806300892E-2"/>
          <c:y val="0.11155301865797049"/>
          <c:w val="0.89390033238739819"/>
          <c:h val="0.823863654750572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92-45B1-9793-105856E36B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92-45B1-9793-105856E36BCD}"/>
              </c:ext>
            </c:extLst>
          </c:dPt>
          <c:dPt>
            <c:idx val="2"/>
            <c:invertIfNegative val="0"/>
            <c:bubble3D val="0"/>
            <c:spPr>
              <a:solidFill>
                <a:srgbClr val="54823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A92-45B1-9793-105856E36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A92-45B1-9793-105856E36BCD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A92-45B1-9793-105856E36BCD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A92-45B1-9793-105856E36BC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A92-45B1-9793-105856E36BC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C1E-430D-92CB-B065C07159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badi" panose="020B06040201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'Modal &amp; MX'!$B$30:$B$37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MX'!$C$30:$C$37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92-45B1-9793-105856E36BCD}"/>
            </c:ext>
          </c:extLst>
        </c:ser>
        <c:ser>
          <c:idx val="0"/>
          <c:order val="1"/>
          <c:tx>
            <c:v>Mode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'Modal &amp; MX'!$B$30:$B$37</c:f>
              <c:strCache>
                <c:ptCount val="8"/>
                <c:pt idx="0">
                  <c:v>People walking</c:v>
                </c:pt>
                <c:pt idx="1">
                  <c:v>People cycling &amp; using micromobility</c:v>
                </c:pt>
                <c:pt idx="2">
                  <c:v>People using Public Transport</c:v>
                </c:pt>
                <c:pt idx="3">
                  <c:v>Freight &amp; Goods by road</c:v>
                </c:pt>
                <c:pt idx="4">
                  <c:v>People in Private Vehicles</c:v>
                </c:pt>
                <c:pt idx="5">
                  <c:v>Goods loading &amp; servicing</c:v>
                </c:pt>
                <c:pt idx="6">
                  <c:v>People parking private vehicles</c:v>
                </c:pt>
                <c:pt idx="7">
                  <c:v>People parking bicycles and micromobility</c:v>
                </c:pt>
              </c:strCache>
            </c:strRef>
          </c:cat>
          <c:val>
            <c:numRef>
              <c:f>'Modal &amp; MX'!$B$30:$B$36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5B1-9793-105856E36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7"/>
        <c:axId val="752728952"/>
        <c:axId val="752722392"/>
      </c:barChart>
      <c:catAx>
        <c:axId val="75272895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752722392"/>
        <c:crosses val="autoZero"/>
        <c:auto val="1"/>
        <c:lblAlgn val="ctr"/>
        <c:lblOffset val="100"/>
        <c:noMultiLvlLbl val="0"/>
      </c:catAx>
      <c:valAx>
        <c:axId val="752722392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7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10.png"/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17" Type="http://schemas.openxmlformats.org/officeDocument/2006/relationships/image" Target="../media/image14.png"/><Relationship Id="rId2" Type="http://schemas.openxmlformats.org/officeDocument/2006/relationships/chart" Target="../charts/chart2.xml"/><Relationship Id="rId16" Type="http://schemas.openxmlformats.org/officeDocument/2006/relationships/image" Target="../media/image13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image" Target="../media/image8.png"/><Relationship Id="rId5" Type="http://schemas.openxmlformats.org/officeDocument/2006/relationships/image" Target="../media/image2.jpeg"/><Relationship Id="rId15" Type="http://schemas.openxmlformats.org/officeDocument/2006/relationships/image" Target="../media/image1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Relationship Id="rId1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175259</xdr:colOff>
      <xdr:row>7</xdr:row>
      <xdr:rowOff>19050</xdr:rowOff>
    </xdr:from>
    <xdr:to>
      <xdr:col>4</xdr:col>
      <xdr:colOff>1273629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78FCCC-EA33-40B1-8888-091C1B0486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1040296</xdr:colOff>
      <xdr:row>7</xdr:row>
      <xdr:rowOff>0</xdr:rowOff>
    </xdr:from>
    <xdr:to>
      <xdr:col>3</xdr:col>
      <xdr:colOff>337184</xdr:colOff>
      <xdr:row>7</xdr:row>
      <xdr:rowOff>238709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3CDC8EB-B175-417A-BACD-63CF46A6D5F2}"/>
            </a:ext>
          </a:extLst>
        </xdr:cNvPr>
        <xdr:cNvSpPr txBox="1"/>
      </xdr:nvSpPr>
      <xdr:spPr>
        <a:xfrm>
          <a:off x="4803913" y="1656522"/>
          <a:ext cx="814262" cy="238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Highest</a:t>
          </a:r>
          <a:endParaRPr lang="en-AU" sz="800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175259</xdr:colOff>
      <xdr:row>17</xdr:row>
      <xdr:rowOff>19050</xdr:rowOff>
    </xdr:from>
    <xdr:to>
      <xdr:col>4</xdr:col>
      <xdr:colOff>1262743</xdr:colOff>
      <xdr:row>25</xdr:row>
      <xdr:rowOff>19050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60CAC373-A715-4C9F-B8FA-A86EF7CCA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175259</xdr:colOff>
      <xdr:row>29</xdr:row>
      <xdr:rowOff>19050</xdr:rowOff>
    </xdr:from>
    <xdr:to>
      <xdr:col>4</xdr:col>
      <xdr:colOff>1251857</xdr:colOff>
      <xdr:row>37</xdr:row>
      <xdr:rowOff>19050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A30738AA-0B75-41DE-8D59-58F6D243B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925427</xdr:colOff>
      <xdr:row>36</xdr:row>
      <xdr:rowOff>257152</xdr:rowOff>
    </xdr:from>
    <xdr:ext cx="256200" cy="166195"/>
    <xdr:pic>
      <xdr:nvPicPr>
        <xdr:cNvPr id="79" name="Picture 78">
          <a:extLst>
            <a:ext uri="{FF2B5EF4-FFF2-40B4-BE49-F238E27FC236}">
              <a16:creationId xmlns:a16="http://schemas.microsoft.com/office/drawing/2014/main" id="{2EDA7572-6D7E-44D3-818A-2F4A8CA8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021" y="9800011"/>
          <a:ext cx="256200" cy="166195"/>
        </a:xfrm>
        <a:prstGeom prst="rect">
          <a:avLst/>
        </a:prstGeom>
      </xdr:spPr>
    </xdr:pic>
    <xdr:clientData/>
  </xdr:oneCellAnchor>
  <xdr:oneCellAnchor>
    <xdr:from>
      <xdr:col>3</xdr:col>
      <xdr:colOff>338263</xdr:colOff>
      <xdr:row>14</xdr:row>
      <xdr:rowOff>205741</xdr:rowOff>
    </xdr:from>
    <xdr:ext cx="192830" cy="255604"/>
    <xdr:pic>
      <xdr:nvPicPr>
        <xdr:cNvPr id="3" name="Picture 2" descr="Walking man vector icon. People walk sign illustration.  pedestrian walkway stock illustrations">
          <a:extLst>
            <a:ext uri="{FF2B5EF4-FFF2-40B4-BE49-F238E27FC236}">
              <a16:creationId xmlns:a16="http://schemas.microsoft.com/office/drawing/2014/main" id="{E6B23856-2C27-43ED-8C75-B1F69E9512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4" t="18791" r="27607" b="18676"/>
        <a:stretch/>
      </xdr:blipFill>
      <xdr:spPr bwMode="auto">
        <a:xfrm>
          <a:off x="5357524" y="3676154"/>
          <a:ext cx="192830" cy="25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628836</xdr:colOff>
      <xdr:row>14</xdr:row>
      <xdr:rowOff>219708</xdr:rowOff>
    </xdr:from>
    <xdr:ext cx="237258" cy="229441"/>
    <xdr:pic>
      <xdr:nvPicPr>
        <xdr:cNvPr id="5" name="Picture 4">
          <a:extLst>
            <a:ext uri="{FF2B5EF4-FFF2-40B4-BE49-F238E27FC236}">
              <a16:creationId xmlns:a16="http://schemas.microsoft.com/office/drawing/2014/main" id="{B888DC24-1972-4988-ABC3-5FBAA08B3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772336" y="3707323"/>
          <a:ext cx="237258" cy="229441"/>
        </a:xfrm>
        <a:prstGeom prst="rect">
          <a:avLst/>
        </a:prstGeom>
      </xdr:spPr>
    </xdr:pic>
    <xdr:clientData/>
  </xdr:oneCellAnchor>
  <xdr:oneCellAnchor>
    <xdr:from>
      <xdr:col>3</xdr:col>
      <xdr:colOff>929742</xdr:colOff>
      <xdr:row>15</xdr:row>
      <xdr:rowOff>9463</xdr:rowOff>
    </xdr:from>
    <xdr:ext cx="259664" cy="156107"/>
    <xdr:pic>
      <xdr:nvPicPr>
        <xdr:cNvPr id="6" name="Picture 5">
          <a:extLst>
            <a:ext uri="{FF2B5EF4-FFF2-40B4-BE49-F238E27FC236}">
              <a16:creationId xmlns:a16="http://schemas.microsoft.com/office/drawing/2014/main" id="{B4F6DE18-9E05-49A5-8B8B-F5F512F08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242" y="3760848"/>
          <a:ext cx="259664" cy="156107"/>
        </a:xfrm>
        <a:prstGeom prst="rect">
          <a:avLst/>
        </a:prstGeom>
      </xdr:spPr>
    </xdr:pic>
    <xdr:clientData/>
  </xdr:oneCellAnchor>
  <xdr:oneCellAnchor>
    <xdr:from>
      <xdr:col>3</xdr:col>
      <xdr:colOff>1251639</xdr:colOff>
      <xdr:row>14</xdr:row>
      <xdr:rowOff>256287</xdr:rowOff>
    </xdr:from>
    <xdr:ext cx="251234" cy="172739"/>
    <xdr:pic>
      <xdr:nvPicPr>
        <xdr:cNvPr id="7" name="Picture 6">
          <a:extLst>
            <a:ext uri="{FF2B5EF4-FFF2-40B4-BE49-F238E27FC236}">
              <a16:creationId xmlns:a16="http://schemas.microsoft.com/office/drawing/2014/main" id="{F5843540-3698-4363-8BCE-E13B7DF94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395139" y="3743902"/>
          <a:ext cx="251234" cy="172739"/>
        </a:xfrm>
        <a:prstGeom prst="rect">
          <a:avLst/>
        </a:prstGeom>
      </xdr:spPr>
    </xdr:pic>
    <xdr:clientData/>
  </xdr:oneCellAnchor>
  <xdr:oneCellAnchor>
    <xdr:from>
      <xdr:col>4</xdr:col>
      <xdr:colOff>32036</xdr:colOff>
      <xdr:row>14</xdr:row>
      <xdr:rowOff>236037</xdr:rowOff>
    </xdr:from>
    <xdr:ext cx="218209" cy="190993"/>
    <xdr:pic>
      <xdr:nvPicPr>
        <xdr:cNvPr id="9" name="Picture 8">
          <a:extLst>
            <a:ext uri="{FF2B5EF4-FFF2-40B4-BE49-F238E27FC236}">
              <a16:creationId xmlns:a16="http://schemas.microsoft.com/office/drawing/2014/main" id="{7E284AD3-21F5-4484-B7C4-63EE0DDCB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209" y="3723652"/>
          <a:ext cx="218209" cy="190993"/>
        </a:xfrm>
        <a:prstGeom prst="rect">
          <a:avLst/>
        </a:prstGeom>
      </xdr:spPr>
    </xdr:pic>
    <xdr:clientData/>
  </xdr:oneCellAnchor>
  <xdr:oneCellAnchor>
    <xdr:from>
      <xdr:col>4</xdr:col>
      <xdr:colOff>300564</xdr:colOff>
      <xdr:row>14</xdr:row>
      <xdr:rowOff>234922</xdr:rowOff>
    </xdr:from>
    <xdr:ext cx="208489" cy="190389"/>
    <xdr:pic>
      <xdr:nvPicPr>
        <xdr:cNvPr id="10" name="Picture 9">
          <a:extLst>
            <a:ext uri="{FF2B5EF4-FFF2-40B4-BE49-F238E27FC236}">
              <a16:creationId xmlns:a16="http://schemas.microsoft.com/office/drawing/2014/main" id="{FA6A022D-4128-4E7B-B88A-2D5B5FF18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835542" y="3705335"/>
          <a:ext cx="208489" cy="190389"/>
        </a:xfrm>
        <a:prstGeom prst="rect">
          <a:avLst/>
        </a:prstGeom>
      </xdr:spPr>
    </xdr:pic>
    <xdr:clientData/>
  </xdr:oneCellAnchor>
  <xdr:oneCellAnchor>
    <xdr:from>
      <xdr:col>4</xdr:col>
      <xdr:colOff>586563</xdr:colOff>
      <xdr:row>14</xdr:row>
      <xdr:rowOff>210854</xdr:rowOff>
    </xdr:from>
    <xdr:ext cx="219075" cy="229533"/>
    <xdr:pic>
      <xdr:nvPicPr>
        <xdr:cNvPr id="11" name="Picture 10" descr="Parking, P, Alphabet, Letter, Abc, Symbol, Sign, Icon">
          <a:extLst>
            <a:ext uri="{FF2B5EF4-FFF2-40B4-BE49-F238E27FC236}">
              <a16:creationId xmlns:a16="http://schemas.microsoft.com/office/drawing/2014/main" id="{A90D0A48-AB4B-40F8-AD68-81D92ABC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954" y="3681267"/>
          <a:ext cx="219075" cy="229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1060174</xdr:colOff>
      <xdr:row>14</xdr:row>
      <xdr:rowOff>0</xdr:rowOff>
    </xdr:from>
    <xdr:to>
      <xdr:col>3</xdr:col>
      <xdr:colOff>344804</xdr:colOff>
      <xdr:row>14</xdr:row>
      <xdr:rowOff>259074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89D8A9D-F539-4270-B9F5-ECE0EDD992B8}"/>
            </a:ext>
          </a:extLst>
        </xdr:cNvPr>
        <xdr:cNvSpPr txBox="1"/>
      </xdr:nvSpPr>
      <xdr:spPr>
        <a:xfrm>
          <a:off x="4823791" y="3558209"/>
          <a:ext cx="802004" cy="25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Lowest</a:t>
          </a:r>
        </a:p>
      </xdr:txBody>
    </xdr:sp>
    <xdr:clientData/>
  </xdr:twoCellAnchor>
  <xdr:oneCellAnchor>
    <xdr:from>
      <xdr:col>3</xdr:col>
      <xdr:colOff>360871</xdr:colOff>
      <xdr:row>24</xdr:row>
      <xdr:rowOff>217344</xdr:rowOff>
    </xdr:from>
    <xdr:ext cx="171837" cy="232064"/>
    <xdr:pic>
      <xdr:nvPicPr>
        <xdr:cNvPr id="15" name="Picture 14" descr="Walking man vector icon. People walk sign illustration.  pedestrian walkway stock illustrations">
          <a:extLst>
            <a:ext uri="{FF2B5EF4-FFF2-40B4-BE49-F238E27FC236}">
              <a16:creationId xmlns:a16="http://schemas.microsoft.com/office/drawing/2014/main" id="{3A49D7B7-B7DF-43EB-91EC-CA1F00B48E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4" t="18791" r="27607" b="18676"/>
        <a:stretch/>
      </xdr:blipFill>
      <xdr:spPr bwMode="auto">
        <a:xfrm>
          <a:off x="5504371" y="6371959"/>
          <a:ext cx="171837" cy="2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637349</xdr:colOff>
      <xdr:row>24</xdr:row>
      <xdr:rowOff>219693</xdr:rowOff>
    </xdr:from>
    <xdr:ext cx="235526" cy="229137"/>
    <xdr:pic>
      <xdr:nvPicPr>
        <xdr:cNvPr id="20" name="Picture 19">
          <a:extLst>
            <a:ext uri="{FF2B5EF4-FFF2-40B4-BE49-F238E27FC236}">
              <a16:creationId xmlns:a16="http://schemas.microsoft.com/office/drawing/2014/main" id="{01D5D321-2984-42C4-89C1-8DF809A11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780849" y="6374308"/>
          <a:ext cx="235526" cy="229137"/>
        </a:xfrm>
        <a:prstGeom prst="rect">
          <a:avLst/>
        </a:prstGeom>
      </xdr:spPr>
    </xdr:pic>
    <xdr:clientData/>
  </xdr:oneCellAnchor>
  <xdr:oneCellAnchor>
    <xdr:from>
      <xdr:col>3</xdr:col>
      <xdr:colOff>925426</xdr:colOff>
      <xdr:row>25</xdr:row>
      <xdr:rowOff>11241</xdr:rowOff>
    </xdr:from>
    <xdr:ext cx="256200" cy="166195"/>
    <xdr:pic>
      <xdr:nvPicPr>
        <xdr:cNvPr id="21" name="Picture 20">
          <a:extLst>
            <a:ext uri="{FF2B5EF4-FFF2-40B4-BE49-F238E27FC236}">
              <a16:creationId xmlns:a16="http://schemas.microsoft.com/office/drawing/2014/main" id="{AA2D0FD6-9A6D-470A-89DF-B780A0CC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926" y="6429626"/>
          <a:ext cx="256200" cy="166195"/>
        </a:xfrm>
        <a:prstGeom prst="rect">
          <a:avLst/>
        </a:prstGeom>
      </xdr:spPr>
    </xdr:pic>
    <xdr:clientData/>
  </xdr:oneCellAnchor>
  <xdr:oneCellAnchor>
    <xdr:from>
      <xdr:col>3</xdr:col>
      <xdr:colOff>1224776</xdr:colOff>
      <xdr:row>24</xdr:row>
      <xdr:rowOff>256964</xdr:rowOff>
    </xdr:from>
    <xdr:ext cx="287396" cy="186290"/>
    <xdr:pic>
      <xdr:nvPicPr>
        <xdr:cNvPr id="24" name="Picture 23">
          <a:extLst>
            <a:ext uri="{FF2B5EF4-FFF2-40B4-BE49-F238E27FC236}">
              <a16:creationId xmlns:a16="http://schemas.microsoft.com/office/drawing/2014/main" id="{90EE26BA-6CE7-4E6F-A861-3756415E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368276" y="6411579"/>
          <a:ext cx="287396" cy="186290"/>
        </a:xfrm>
        <a:prstGeom prst="rect">
          <a:avLst/>
        </a:prstGeom>
      </xdr:spPr>
    </xdr:pic>
    <xdr:clientData/>
  </xdr:oneCellAnchor>
  <xdr:oneCellAnchor>
    <xdr:from>
      <xdr:col>4</xdr:col>
      <xdr:colOff>24303</xdr:colOff>
      <xdr:row>24</xdr:row>
      <xdr:rowOff>236541</xdr:rowOff>
    </xdr:from>
    <xdr:ext cx="216477" cy="201080"/>
    <xdr:pic>
      <xdr:nvPicPr>
        <xdr:cNvPr id="26" name="Picture 25">
          <a:extLst>
            <a:ext uri="{FF2B5EF4-FFF2-40B4-BE49-F238E27FC236}">
              <a16:creationId xmlns:a16="http://schemas.microsoft.com/office/drawing/2014/main" id="{AABD2335-ECB8-4A3A-AF3D-C94F4AE7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4476" y="6391156"/>
          <a:ext cx="216477" cy="201080"/>
        </a:xfrm>
        <a:prstGeom prst="rect">
          <a:avLst/>
        </a:prstGeom>
      </xdr:spPr>
    </xdr:pic>
    <xdr:clientData/>
  </xdr:oneCellAnchor>
  <xdr:oneCellAnchor>
    <xdr:from>
      <xdr:col>4</xdr:col>
      <xdr:colOff>270068</xdr:colOff>
      <xdr:row>24</xdr:row>
      <xdr:rowOff>208836</xdr:rowOff>
    </xdr:from>
    <xdr:ext cx="229338" cy="212904"/>
    <xdr:pic>
      <xdr:nvPicPr>
        <xdr:cNvPr id="27" name="Picture 26">
          <a:extLst>
            <a:ext uri="{FF2B5EF4-FFF2-40B4-BE49-F238E27FC236}">
              <a16:creationId xmlns:a16="http://schemas.microsoft.com/office/drawing/2014/main" id="{1A4907A3-AD7C-486C-B7C7-02D35F99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930241" y="6363451"/>
          <a:ext cx="229338" cy="212904"/>
        </a:xfrm>
        <a:prstGeom prst="rect">
          <a:avLst/>
        </a:prstGeom>
      </xdr:spPr>
    </xdr:pic>
    <xdr:clientData/>
  </xdr:oneCellAnchor>
  <xdr:oneCellAnchor>
    <xdr:from>
      <xdr:col>4</xdr:col>
      <xdr:colOff>580370</xdr:colOff>
      <xdr:row>24</xdr:row>
      <xdr:rowOff>221965</xdr:rowOff>
    </xdr:from>
    <xdr:ext cx="200891" cy="222217"/>
    <xdr:pic>
      <xdr:nvPicPr>
        <xdr:cNvPr id="46" name="Picture 45" descr="Parking, P, Alphabet, Letter, Abc, Symbol, Sign, Icon">
          <a:extLst>
            <a:ext uri="{FF2B5EF4-FFF2-40B4-BE49-F238E27FC236}">
              <a16:creationId xmlns:a16="http://schemas.microsoft.com/office/drawing/2014/main" id="{EF820A55-FC43-45C4-82EA-3670F1A4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0543" y="6376580"/>
          <a:ext cx="200891" cy="222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903471</xdr:colOff>
      <xdr:row>14</xdr:row>
      <xdr:rowOff>215566</xdr:rowOff>
    </xdr:from>
    <xdr:to>
      <xdr:col>4</xdr:col>
      <xdr:colOff>1097880</xdr:colOff>
      <xdr:row>15</xdr:row>
      <xdr:rowOff>175030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6A72EF0A-CC17-D132-8280-E4E4893A9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555932" y="3704724"/>
          <a:ext cx="194409" cy="225163"/>
        </a:xfrm>
        <a:prstGeom prst="rect">
          <a:avLst/>
        </a:prstGeom>
      </xdr:spPr>
    </xdr:pic>
    <xdr:clientData/>
  </xdr:twoCellAnchor>
  <xdr:twoCellAnchor editAs="oneCell">
    <xdr:from>
      <xdr:col>4</xdr:col>
      <xdr:colOff>901970</xdr:colOff>
      <xdr:row>24</xdr:row>
      <xdr:rowOff>220265</xdr:rowOff>
    </xdr:from>
    <xdr:to>
      <xdr:col>4</xdr:col>
      <xdr:colOff>1068460</xdr:colOff>
      <xdr:row>25</xdr:row>
      <xdr:rowOff>178144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CE39090B-0B37-4302-9152-6F5463C6B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56332" y="6441075"/>
          <a:ext cx="166490" cy="227210"/>
        </a:xfrm>
        <a:prstGeom prst="rect">
          <a:avLst/>
        </a:prstGeom>
      </xdr:spPr>
    </xdr:pic>
    <xdr:clientData/>
  </xdr:twoCellAnchor>
  <xdr:oneCellAnchor>
    <xdr:from>
      <xdr:col>3</xdr:col>
      <xdr:colOff>369115</xdr:colOff>
      <xdr:row>36</xdr:row>
      <xdr:rowOff>217344</xdr:rowOff>
    </xdr:from>
    <xdr:ext cx="171836" cy="232064"/>
    <xdr:pic>
      <xdr:nvPicPr>
        <xdr:cNvPr id="55" name="Picture 54" descr="Walking man vector icon. People walk sign illustration.  pedestrian walkway stock illustrations">
          <a:extLst>
            <a:ext uri="{FF2B5EF4-FFF2-40B4-BE49-F238E27FC236}">
              <a16:creationId xmlns:a16="http://schemas.microsoft.com/office/drawing/2014/main" id="{B9D90C6C-19C9-48E3-837E-2E7907172A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4" t="18791" r="27607" b="18676"/>
        <a:stretch/>
      </xdr:blipFill>
      <xdr:spPr bwMode="auto">
        <a:xfrm>
          <a:off x="5500709" y="9760203"/>
          <a:ext cx="171836" cy="2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655668</xdr:colOff>
      <xdr:row>36</xdr:row>
      <xdr:rowOff>219693</xdr:rowOff>
    </xdr:from>
    <xdr:ext cx="235526" cy="229137"/>
    <xdr:pic>
      <xdr:nvPicPr>
        <xdr:cNvPr id="56" name="Picture 55">
          <a:extLst>
            <a:ext uri="{FF2B5EF4-FFF2-40B4-BE49-F238E27FC236}">
              <a16:creationId xmlns:a16="http://schemas.microsoft.com/office/drawing/2014/main" id="{62F9A6BA-0A5A-47C7-937D-1378539DD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787262" y="9762552"/>
          <a:ext cx="235526" cy="229137"/>
        </a:xfrm>
        <a:prstGeom prst="rect">
          <a:avLst/>
        </a:prstGeom>
      </xdr:spPr>
    </xdr:pic>
    <xdr:clientData/>
  </xdr:oneCellAnchor>
  <xdr:oneCellAnchor>
    <xdr:from>
      <xdr:col>3</xdr:col>
      <xdr:colOff>1225236</xdr:colOff>
      <xdr:row>36</xdr:row>
      <xdr:rowOff>256964</xdr:rowOff>
    </xdr:from>
    <xdr:ext cx="287396" cy="186290"/>
    <xdr:pic>
      <xdr:nvPicPr>
        <xdr:cNvPr id="57" name="Picture 56">
          <a:extLst>
            <a:ext uri="{FF2B5EF4-FFF2-40B4-BE49-F238E27FC236}">
              <a16:creationId xmlns:a16="http://schemas.microsoft.com/office/drawing/2014/main" id="{8D73E74F-E74D-4A56-A1A2-23700A0ED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356830" y="9799823"/>
          <a:ext cx="287396" cy="186290"/>
        </a:xfrm>
        <a:prstGeom prst="rect">
          <a:avLst/>
        </a:prstGeom>
      </xdr:spPr>
    </xdr:pic>
    <xdr:clientData/>
  </xdr:oneCellAnchor>
  <xdr:oneCellAnchor>
    <xdr:from>
      <xdr:col>4</xdr:col>
      <xdr:colOff>49714</xdr:colOff>
      <xdr:row>36</xdr:row>
      <xdr:rowOff>245681</xdr:rowOff>
    </xdr:from>
    <xdr:ext cx="196797" cy="182800"/>
    <xdr:pic>
      <xdr:nvPicPr>
        <xdr:cNvPr id="58" name="Picture 57">
          <a:extLst>
            <a:ext uri="{FF2B5EF4-FFF2-40B4-BE49-F238E27FC236}">
              <a16:creationId xmlns:a16="http://schemas.microsoft.com/office/drawing/2014/main" id="{D441FDF8-E436-40B7-90FF-2D2B68DE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402" y="9788540"/>
          <a:ext cx="196797" cy="182800"/>
        </a:xfrm>
        <a:prstGeom prst="rect">
          <a:avLst/>
        </a:prstGeom>
      </xdr:spPr>
    </xdr:pic>
    <xdr:clientData/>
  </xdr:oneCellAnchor>
  <xdr:oneCellAnchor>
    <xdr:from>
      <xdr:col>4</xdr:col>
      <xdr:colOff>287364</xdr:colOff>
      <xdr:row>36</xdr:row>
      <xdr:rowOff>230420</xdr:rowOff>
    </xdr:from>
    <xdr:ext cx="208489" cy="193549"/>
    <xdr:pic>
      <xdr:nvPicPr>
        <xdr:cNvPr id="60" name="Picture 59">
          <a:extLst>
            <a:ext uri="{FF2B5EF4-FFF2-40B4-BE49-F238E27FC236}">
              <a16:creationId xmlns:a16="http://schemas.microsoft.com/office/drawing/2014/main" id="{D6728B17-BD2E-4F27-9A5F-BF5F16EF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931052" y="9773279"/>
          <a:ext cx="208489" cy="193549"/>
        </a:xfrm>
        <a:prstGeom prst="rect">
          <a:avLst/>
        </a:prstGeom>
      </xdr:spPr>
    </xdr:pic>
    <xdr:clientData/>
  </xdr:oneCellAnchor>
  <xdr:oneCellAnchor>
    <xdr:from>
      <xdr:col>4</xdr:col>
      <xdr:colOff>595915</xdr:colOff>
      <xdr:row>36</xdr:row>
      <xdr:rowOff>214206</xdr:rowOff>
    </xdr:from>
    <xdr:ext cx="182628" cy="202015"/>
    <xdr:pic>
      <xdr:nvPicPr>
        <xdr:cNvPr id="61" name="Picture 60" descr="Parking, P, Alphabet, Letter, Abc, Symbol, Sign, Icon">
          <a:extLst>
            <a:ext uri="{FF2B5EF4-FFF2-40B4-BE49-F238E27FC236}">
              <a16:creationId xmlns:a16="http://schemas.microsoft.com/office/drawing/2014/main" id="{3ADEAD99-BA6C-4324-94AE-155C9606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603" y="9757065"/>
          <a:ext cx="182628" cy="20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898922</xdr:colOff>
      <xdr:row>36</xdr:row>
      <xdr:rowOff>214313</xdr:rowOff>
    </xdr:from>
    <xdr:to>
      <xdr:col>4</xdr:col>
      <xdr:colOff>1065412</xdr:colOff>
      <xdr:row>38</xdr:row>
      <xdr:rowOff>743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65E6B50B-5A3A-4821-8AC5-70A4B143D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42610" y="9757172"/>
          <a:ext cx="166490" cy="225773"/>
        </a:xfrm>
        <a:prstGeom prst="rect">
          <a:avLst/>
        </a:prstGeom>
      </xdr:spPr>
    </xdr:pic>
    <xdr:clientData/>
  </xdr:twoCellAnchor>
  <xdr:twoCellAnchor>
    <xdr:from>
      <xdr:col>2</xdr:col>
      <xdr:colOff>1040296</xdr:colOff>
      <xdr:row>17</xdr:row>
      <xdr:rowOff>60476</xdr:rowOff>
    </xdr:from>
    <xdr:to>
      <xdr:col>3</xdr:col>
      <xdr:colOff>337184</xdr:colOff>
      <xdr:row>18</xdr:row>
      <xdr:rowOff>20995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3A1DAA87-6A4D-5316-95A1-2773E0F183D2}"/>
            </a:ext>
          </a:extLst>
        </xdr:cNvPr>
        <xdr:cNvSpPr txBox="1"/>
      </xdr:nvSpPr>
      <xdr:spPr>
        <a:xfrm>
          <a:off x="5104296" y="4475238"/>
          <a:ext cx="808793" cy="238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Highest</a:t>
          </a:r>
          <a:endParaRPr lang="en-AU" sz="800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1060174</xdr:colOff>
      <xdr:row>24</xdr:row>
      <xdr:rowOff>12095</xdr:rowOff>
    </xdr:from>
    <xdr:to>
      <xdr:col>3</xdr:col>
      <xdr:colOff>344804</xdr:colOff>
      <xdr:row>24</xdr:row>
      <xdr:rowOff>271169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2A5E126-5399-6A3E-8650-D443903238FD}"/>
            </a:ext>
          </a:extLst>
        </xdr:cNvPr>
        <xdr:cNvSpPr txBox="1"/>
      </xdr:nvSpPr>
      <xdr:spPr>
        <a:xfrm>
          <a:off x="5124174" y="6374190"/>
          <a:ext cx="796535" cy="25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Lowest</a:t>
          </a:r>
        </a:p>
      </xdr:txBody>
    </xdr:sp>
    <xdr:clientData/>
  </xdr:twoCellAnchor>
  <xdr:twoCellAnchor>
    <xdr:from>
      <xdr:col>2</xdr:col>
      <xdr:colOff>1060174</xdr:colOff>
      <xdr:row>36</xdr:row>
      <xdr:rowOff>36285</xdr:rowOff>
    </xdr:from>
    <xdr:to>
      <xdr:col>3</xdr:col>
      <xdr:colOff>344804</xdr:colOff>
      <xdr:row>37</xdr:row>
      <xdr:rowOff>17168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37925EBA-6513-3908-3D86-81953BD88A80}"/>
            </a:ext>
          </a:extLst>
        </xdr:cNvPr>
        <xdr:cNvSpPr txBox="1"/>
      </xdr:nvSpPr>
      <xdr:spPr>
        <a:xfrm>
          <a:off x="5124174" y="9857618"/>
          <a:ext cx="796535" cy="25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Lowest</a:t>
          </a:r>
        </a:p>
      </xdr:txBody>
    </xdr:sp>
    <xdr:clientData/>
  </xdr:twoCellAnchor>
  <xdr:twoCellAnchor>
    <xdr:from>
      <xdr:col>2</xdr:col>
      <xdr:colOff>1040296</xdr:colOff>
      <xdr:row>29</xdr:row>
      <xdr:rowOff>84667</xdr:rowOff>
    </xdr:from>
    <xdr:to>
      <xdr:col>3</xdr:col>
      <xdr:colOff>337184</xdr:colOff>
      <xdr:row>30</xdr:row>
      <xdr:rowOff>45186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867326F-219B-26F4-9FB4-ADEDA6AF520C}"/>
            </a:ext>
          </a:extLst>
        </xdr:cNvPr>
        <xdr:cNvSpPr txBox="1"/>
      </xdr:nvSpPr>
      <xdr:spPr>
        <a:xfrm>
          <a:off x="5104296" y="7958667"/>
          <a:ext cx="808793" cy="238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700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Highest</a:t>
          </a:r>
          <a:endParaRPr lang="en-AU" sz="800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3196</xdr:colOff>
      <xdr:row>0</xdr:row>
      <xdr:rowOff>0</xdr:rowOff>
    </xdr:from>
    <xdr:to>
      <xdr:col>8</xdr:col>
      <xdr:colOff>1474304</xdr:colOff>
      <xdr:row>1</xdr:row>
      <xdr:rowOff>476250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D177F16-F99E-46E1-940B-E3B26A5F3D75}"/>
            </a:ext>
          </a:extLst>
        </xdr:cNvPr>
        <xdr:cNvGrpSpPr/>
      </xdr:nvGrpSpPr>
      <xdr:grpSpPr>
        <a:xfrm>
          <a:off x="596962" y="0"/>
          <a:ext cx="13680426" cy="1935925"/>
          <a:chOff x="1046365" y="0"/>
          <a:chExt cx="13979322" cy="3667125"/>
        </a:xfrm>
      </xdr:grpSpPr>
      <xdr:pic>
        <xdr:nvPicPr>
          <xdr:cNvPr id="16" name="Picture 15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A79FEAEE-329D-C3CC-D8F0-B71BD75883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1046365" y="0"/>
            <a:ext cx="13979322" cy="3194277"/>
          </a:xfrm>
          <a:prstGeom prst="rect">
            <a:avLst/>
          </a:prstGeom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164FE909-A9F6-A147-1F65-9FAEC208682F}"/>
              </a:ext>
            </a:extLst>
          </xdr:cNvPr>
          <xdr:cNvSpPr txBox="1"/>
        </xdr:nvSpPr>
        <xdr:spPr>
          <a:xfrm>
            <a:off x="11596687" y="3333750"/>
            <a:ext cx="1881187" cy="3333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endParaRPr lang="en-AU" sz="1600" b="1">
              <a:latin typeface="Verdana Pro" panose="020B0604030504040204" pitchFamily="34" charset="0"/>
            </a:endParaRPr>
          </a:p>
        </xdr:txBody>
      </xdr:sp>
    </xdr:grpSp>
    <xdr:clientData/>
  </xdr:twoCellAnchor>
  <xdr:twoCellAnchor>
    <xdr:from>
      <xdr:col>1</xdr:col>
      <xdr:colOff>-1</xdr:colOff>
      <xdr:row>45</xdr:row>
      <xdr:rowOff>23813</xdr:rowOff>
    </xdr:from>
    <xdr:to>
      <xdr:col>9</xdr:col>
      <xdr:colOff>25081</xdr:colOff>
      <xdr:row>45</xdr:row>
      <xdr:rowOff>3813767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DC3D650F-D692-4227-99F4-16D779CD2273}"/>
            </a:ext>
          </a:extLst>
        </xdr:cNvPr>
        <xdr:cNvGrpSpPr/>
      </xdr:nvGrpSpPr>
      <xdr:grpSpPr>
        <a:xfrm>
          <a:off x="593765" y="12233131"/>
          <a:ext cx="13718816" cy="3789954"/>
          <a:chOff x="1163865" y="11021785"/>
          <a:chExt cx="11834946" cy="3803561"/>
        </a:xfrm>
      </xdr:grpSpPr>
      <xdr:pic>
        <xdr:nvPicPr>
          <xdr:cNvPr id="23" name="Picture 22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B7E52771-64FC-32BD-D479-B8EF9DDE9E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5730119" y="12458095"/>
            <a:ext cx="7267423" cy="755953"/>
          </a:xfrm>
          <a:prstGeom prst="rect">
            <a:avLst/>
          </a:prstGeom>
        </xdr:spPr>
      </xdr:pic>
      <xdr:pic>
        <xdr:nvPicPr>
          <xdr:cNvPr id="25" name="Picture 24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4D1D9C3A-A3B0-2963-88E2-639A26F8993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b="83187"/>
          <a:stretch/>
        </xdr:blipFill>
        <xdr:spPr>
          <a:xfrm>
            <a:off x="5397501" y="11366500"/>
            <a:ext cx="7598588" cy="1564821"/>
          </a:xfrm>
          <a:prstGeom prst="rect">
            <a:avLst/>
          </a:prstGeom>
        </xdr:spPr>
      </xdr:pic>
      <xdr:pic>
        <xdr:nvPicPr>
          <xdr:cNvPr id="29" name="Picture 28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841D0882-799B-8FFC-24FA-349F744A47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2489"/>
          <a:stretch/>
        </xdr:blipFill>
        <xdr:spPr>
          <a:xfrm>
            <a:off x="5413828" y="13183810"/>
            <a:ext cx="7584983" cy="1641536"/>
          </a:xfrm>
          <a:prstGeom prst="rect">
            <a:avLst/>
          </a:prstGeom>
        </xdr:spPr>
      </xdr:pic>
      <xdr:pic>
        <xdr:nvPicPr>
          <xdr:cNvPr id="30" name="Picture 29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213E39B1-5562-0574-4908-F3D37FA9BF5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1163865" y="11021785"/>
            <a:ext cx="4855026" cy="3802441"/>
          </a:xfrm>
          <a:prstGeom prst="rect">
            <a:avLst/>
          </a:prstGeom>
        </xdr:spPr>
      </xdr:pic>
      <xdr:pic>
        <xdr:nvPicPr>
          <xdr:cNvPr id="31" name="Picture 30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B74F747B-0DE2-F241-EE74-6C0CF6DE8BE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5730119" y="11021785"/>
            <a:ext cx="7267423" cy="755953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585106</xdr:colOff>
      <xdr:row>0</xdr:row>
      <xdr:rowOff>0</xdr:rowOff>
    </xdr:from>
    <xdr:to>
      <xdr:col>6</xdr:col>
      <xdr:colOff>17308</xdr:colOff>
      <xdr:row>1</xdr:row>
      <xdr:rowOff>466662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6CE7916-479B-4E93-85AE-C6DCEFA7440F}"/>
            </a:ext>
          </a:extLst>
        </xdr:cNvPr>
        <xdr:cNvGrpSpPr/>
      </xdr:nvGrpSpPr>
      <xdr:grpSpPr>
        <a:xfrm>
          <a:off x="585106" y="0"/>
          <a:ext cx="12438157" cy="3670526"/>
          <a:chOff x="3820102" y="0"/>
          <a:chExt cx="11205584" cy="3667125"/>
        </a:xfrm>
      </xdr:grpSpPr>
      <xdr:pic>
        <xdr:nvPicPr>
          <xdr:cNvPr id="3" name="Picture 2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B787157A-090F-8745-5CDE-10EE69B0F50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3820102" y="0"/>
            <a:ext cx="11205584" cy="3194277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4EE9FB7D-377B-6EF2-B020-637F2B66EE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46027" y="642938"/>
            <a:ext cx="6075613" cy="1091279"/>
          </a:xfrm>
          <a:prstGeom prst="rect">
            <a:avLst/>
          </a:prstGeom>
        </xdr:spPr>
      </xdr:pic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75711B53-1EFB-03FE-EA4A-CD8D95C38F95}"/>
              </a:ext>
            </a:extLst>
          </xdr:cNvPr>
          <xdr:cNvSpPr txBox="1"/>
        </xdr:nvSpPr>
        <xdr:spPr>
          <a:xfrm>
            <a:off x="11596687" y="3333750"/>
            <a:ext cx="1881187" cy="3333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AU" sz="1600" b="1">
                <a:latin typeface="Verdana Pro" panose="020B0604030504040204" pitchFamily="34" charset="0"/>
              </a:rPr>
              <a:t>Sheet 4 of x</a:t>
            </a:r>
          </a:p>
        </xdr:txBody>
      </xdr:sp>
    </xdr:grpSp>
    <xdr:clientData/>
  </xdr:twoCellAnchor>
  <xdr:twoCellAnchor>
    <xdr:from>
      <xdr:col>1</xdr:col>
      <xdr:colOff>0</xdr:colOff>
      <xdr:row>41</xdr:row>
      <xdr:rowOff>0</xdr:rowOff>
    </xdr:from>
    <xdr:to>
      <xdr:col>6</xdr:col>
      <xdr:colOff>17908</xdr:colOff>
      <xdr:row>42</xdr:row>
      <xdr:rowOff>40821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E7D32C4-326E-4CC2-BA63-45801CCBCD03}"/>
            </a:ext>
          </a:extLst>
        </xdr:cNvPr>
        <xdr:cNvGrpSpPr/>
      </xdr:nvGrpSpPr>
      <xdr:grpSpPr>
        <a:xfrm>
          <a:off x="606136" y="15776864"/>
          <a:ext cx="12417727" cy="3798866"/>
          <a:chOff x="2754568" y="11021785"/>
          <a:chExt cx="10244243" cy="3810021"/>
        </a:xfrm>
      </xdr:grpSpPr>
      <xdr:pic>
        <xdr:nvPicPr>
          <xdr:cNvPr id="8" name="Picture 7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5F8D0138-7783-A9AE-7CFE-E44177B50EE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5730119" y="12458095"/>
            <a:ext cx="7267423" cy="755953"/>
          </a:xfrm>
          <a:prstGeom prst="rect">
            <a:avLst/>
          </a:prstGeom>
        </xdr:spPr>
      </xdr:pic>
      <xdr:pic>
        <xdr:nvPicPr>
          <xdr:cNvPr id="9" name="Picture 8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5ABF5537-37A1-2EAF-9D2D-5ACF02237C0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b="83187"/>
          <a:stretch/>
        </xdr:blipFill>
        <xdr:spPr>
          <a:xfrm>
            <a:off x="5397500" y="11366502"/>
            <a:ext cx="7598588" cy="1564821"/>
          </a:xfrm>
          <a:prstGeom prst="rect">
            <a:avLst/>
          </a:prstGeom>
        </xdr:spPr>
      </xdr:pic>
      <xdr:pic>
        <xdr:nvPicPr>
          <xdr:cNvPr id="10" name="Picture 9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F32B81FF-2C34-DDFF-4EBB-4E63593D115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2489"/>
          <a:stretch/>
        </xdr:blipFill>
        <xdr:spPr>
          <a:xfrm>
            <a:off x="5413828" y="13183810"/>
            <a:ext cx="7584983" cy="1641536"/>
          </a:xfrm>
          <a:prstGeom prst="rect">
            <a:avLst/>
          </a:prstGeom>
        </xdr:spPr>
      </xdr:pic>
      <xdr:pic>
        <xdr:nvPicPr>
          <xdr:cNvPr id="11" name="Picture 10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3E6353AB-6DB0-07A6-5B2D-ADD124EC082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2754568" y="11021785"/>
            <a:ext cx="3264322" cy="3810021"/>
          </a:xfrm>
          <a:prstGeom prst="rect">
            <a:avLst/>
          </a:prstGeom>
        </xdr:spPr>
      </xdr:pic>
      <xdr:pic>
        <xdr:nvPicPr>
          <xdr:cNvPr id="12" name="Picture 11" descr="A picture containing text, outdoor, sky, road&#10;&#10;Description automatically generated">
            <a:extLst>
              <a:ext uri="{FF2B5EF4-FFF2-40B4-BE49-F238E27FC236}">
                <a16:creationId xmlns:a16="http://schemas.microsoft.com/office/drawing/2014/main" id="{F3F92BC9-B842-37A2-707C-E8F1C367D4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179" r="52722" b="83187"/>
          <a:stretch/>
        </xdr:blipFill>
        <xdr:spPr>
          <a:xfrm>
            <a:off x="5730119" y="11021785"/>
            <a:ext cx="7267423" cy="755953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121221</xdr:colOff>
      <xdr:row>19</xdr:row>
      <xdr:rowOff>93345</xdr:rowOff>
    </xdr:from>
    <xdr:to>
      <xdr:col>37</xdr:col>
      <xdr:colOff>536230</xdr:colOff>
      <xdr:row>30</xdr:row>
      <xdr:rowOff>304451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9942E9-5057-48BF-AD8A-DF9837A8D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3896" y="4655820"/>
          <a:ext cx="2243809" cy="2773331"/>
        </a:xfrm>
        <a:prstGeom prst="rect">
          <a:avLst/>
        </a:prstGeom>
        <a:ln>
          <a:solidFill>
            <a:schemeClr val="accent6">
              <a:shade val="50000"/>
            </a:schemeClr>
          </a:solidFill>
        </a:ln>
      </xdr:spPr>
    </xdr:pic>
    <xdr:clientData/>
  </xdr:twoCellAnchor>
  <xdr:twoCellAnchor editAs="oneCell">
    <xdr:from>
      <xdr:col>34</xdr:col>
      <xdr:colOff>1</xdr:colOff>
      <xdr:row>0</xdr:row>
      <xdr:rowOff>139065</xdr:rowOff>
    </xdr:from>
    <xdr:to>
      <xdr:col>38</xdr:col>
      <xdr:colOff>17866</xdr:colOff>
      <xdr:row>11</xdr:row>
      <xdr:rowOff>151423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5445A1-C3FF-45EE-B1A0-3CA75270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12676" y="139065"/>
          <a:ext cx="2460075" cy="2574583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175261</xdr:colOff>
      <xdr:row>51</xdr:row>
      <xdr:rowOff>9107</xdr:rowOff>
    </xdr:from>
    <xdr:to>
      <xdr:col>13</xdr:col>
      <xdr:colOff>45721</xdr:colOff>
      <xdr:row>71</xdr:row>
      <xdr:rowOff>159253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83C159-6F5E-43C4-BD62-D01F77357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3341" y="11561027"/>
          <a:ext cx="5356860" cy="3807746"/>
        </a:xfrm>
        <a:prstGeom prst="rect">
          <a:avLst/>
        </a:prstGeom>
      </xdr:spPr>
    </xdr:pic>
    <xdr:clientData/>
  </xdr:twoCellAnchor>
  <xdr:twoCellAnchor>
    <xdr:from>
      <xdr:col>4</xdr:col>
      <xdr:colOff>259080</xdr:colOff>
      <xdr:row>51</xdr:row>
      <xdr:rowOff>121920</xdr:rowOff>
    </xdr:from>
    <xdr:to>
      <xdr:col>12</xdr:col>
      <xdr:colOff>502920</xdr:colOff>
      <xdr:row>51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A6E1F9D-F4C0-424A-84B4-F43EA1C56405}"/>
            </a:ext>
          </a:extLst>
        </xdr:cNvPr>
        <xdr:cNvCxnSpPr/>
      </xdr:nvCxnSpPr>
      <xdr:spPr>
        <a:xfrm>
          <a:off x="3947160" y="1167384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56</xdr:row>
      <xdr:rowOff>7620</xdr:rowOff>
    </xdr:from>
    <xdr:to>
      <xdr:col>12</xdr:col>
      <xdr:colOff>502920</xdr:colOff>
      <xdr:row>56</xdr:row>
      <xdr:rowOff>38100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F40B1796-EE57-43E9-AB90-F614AA959858}"/>
            </a:ext>
          </a:extLst>
        </xdr:cNvPr>
        <xdr:cNvCxnSpPr/>
      </xdr:nvCxnSpPr>
      <xdr:spPr>
        <a:xfrm>
          <a:off x="3947160" y="1247394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66</xdr:row>
      <xdr:rowOff>45720</xdr:rowOff>
    </xdr:from>
    <xdr:to>
      <xdr:col>12</xdr:col>
      <xdr:colOff>502920</xdr:colOff>
      <xdr:row>66</xdr:row>
      <xdr:rowOff>76200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F0B479BF-6C71-43D6-A37F-6519E4F2B998}"/>
            </a:ext>
          </a:extLst>
        </xdr:cNvPr>
        <xdr:cNvCxnSpPr/>
      </xdr:nvCxnSpPr>
      <xdr:spPr>
        <a:xfrm>
          <a:off x="3947160" y="1434084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62</xdr:row>
      <xdr:rowOff>22860</xdr:rowOff>
    </xdr:from>
    <xdr:to>
      <xdr:col>12</xdr:col>
      <xdr:colOff>502920</xdr:colOff>
      <xdr:row>62</xdr:row>
      <xdr:rowOff>53340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86A0A8FC-8DB8-4166-B8E1-27912AEBC2A4}"/>
            </a:ext>
          </a:extLst>
        </xdr:cNvPr>
        <xdr:cNvCxnSpPr/>
      </xdr:nvCxnSpPr>
      <xdr:spPr>
        <a:xfrm>
          <a:off x="3947160" y="1358646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70</xdr:row>
      <xdr:rowOff>83820</xdr:rowOff>
    </xdr:from>
    <xdr:to>
      <xdr:col>12</xdr:col>
      <xdr:colOff>502920</xdr:colOff>
      <xdr:row>70</xdr:row>
      <xdr:rowOff>114300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B6A748C5-ACFD-456C-895B-33034F9A89ED}"/>
            </a:ext>
          </a:extLst>
        </xdr:cNvPr>
        <xdr:cNvCxnSpPr/>
      </xdr:nvCxnSpPr>
      <xdr:spPr>
        <a:xfrm>
          <a:off x="3947160" y="1511046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52</xdr:row>
      <xdr:rowOff>175260</xdr:rowOff>
    </xdr:from>
    <xdr:to>
      <xdr:col>12</xdr:col>
      <xdr:colOff>502920</xdr:colOff>
      <xdr:row>53</xdr:row>
      <xdr:rowOff>22860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E8A1460-F3E9-4C64-9B04-D9360175BC39}"/>
            </a:ext>
          </a:extLst>
        </xdr:cNvPr>
        <xdr:cNvCxnSpPr/>
      </xdr:nvCxnSpPr>
      <xdr:spPr>
        <a:xfrm>
          <a:off x="3947160" y="1191006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57</xdr:row>
      <xdr:rowOff>167640</xdr:rowOff>
    </xdr:from>
    <xdr:to>
      <xdr:col>12</xdr:col>
      <xdr:colOff>502920</xdr:colOff>
      <xdr:row>58</xdr:row>
      <xdr:rowOff>15240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DEB1572-FB1E-4A08-A60D-0692877F68C0}"/>
            </a:ext>
          </a:extLst>
        </xdr:cNvPr>
        <xdr:cNvCxnSpPr/>
      </xdr:nvCxnSpPr>
      <xdr:spPr>
        <a:xfrm>
          <a:off x="3947160" y="1281684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63</xdr:row>
      <xdr:rowOff>15240</xdr:rowOff>
    </xdr:from>
    <xdr:to>
      <xdr:col>12</xdr:col>
      <xdr:colOff>502920</xdr:colOff>
      <xdr:row>63</xdr:row>
      <xdr:rowOff>45720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5CC6E8D-396E-4F85-ABFC-8DD719A221AA}"/>
            </a:ext>
          </a:extLst>
        </xdr:cNvPr>
        <xdr:cNvCxnSpPr/>
      </xdr:nvCxnSpPr>
      <xdr:spPr>
        <a:xfrm>
          <a:off x="3947160" y="1376172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</xdr:colOff>
      <xdr:row>67</xdr:row>
      <xdr:rowOff>114300</xdr:rowOff>
    </xdr:from>
    <xdr:to>
      <xdr:col>12</xdr:col>
      <xdr:colOff>464820</xdr:colOff>
      <xdr:row>67</xdr:row>
      <xdr:rowOff>144780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A551313-8630-494A-A9DE-F07951A3E011}"/>
            </a:ext>
          </a:extLst>
        </xdr:cNvPr>
        <xdr:cNvCxnSpPr/>
      </xdr:nvCxnSpPr>
      <xdr:spPr>
        <a:xfrm>
          <a:off x="3909060" y="14592300"/>
          <a:ext cx="5120640" cy="3048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56C932-3077-4A34-B710-CCBD7DE804C3}" name="Land_Use_Zone" displayName="Land_Use_Zone" ref="N13:N15" totalsRowShown="0" headerRowDxfId="91">
  <autoFilter ref="N13:N15" xr:uid="{5056C932-3077-4A34-B710-CCBD7DE804C3}"/>
  <tableColumns count="1">
    <tableColumn id="1" xr3:uid="{15C61FEA-6F43-43B9-B5B1-0B9D0141B1BB}" name="Land Use Zon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28973D-8D6D-457B-A96D-70BBDD34984B}" name="Land_Use_List" displayName="Land_Use_List" ref="O13:P36" totalsRowShown="0" headerRowDxfId="90" dataDxfId="89">
  <autoFilter ref="O13:P36" xr:uid="{2528973D-8D6D-457B-A96D-70BBDD34984B}"/>
  <tableColumns count="2">
    <tableColumn id="1" xr3:uid="{6BD36778-BDC5-4FCA-97C6-390ED46E9B27}" name="Urban" dataDxfId="88"/>
    <tableColumn id="2" xr3:uid="{4EFBAC78-D358-4C28-8FB3-8543AEB1B454}" name="Rural" dataDxfId="8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B329AB-6A81-4E29-9286-39BFAE78F5ED}" name="Land_Use_List5" displayName="Land_Use_List5" ref="R13:S36" totalsRowShown="0" headerRowDxfId="86" dataDxfId="85">
  <autoFilter ref="R13:S36" xr:uid="{54B329AB-6A81-4E29-9286-39BFAE78F5ED}"/>
  <tableColumns count="2">
    <tableColumn id="1" xr3:uid="{C5125E06-E34F-4116-A694-F259557A8446}" name="Place scoring" dataDxfId="84"/>
    <tableColumn id="2" xr3:uid="{7CE40702-0968-4B60-B277-D24E564B5B6C}" name="Column1" dataDxfId="8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87F1-D33E-4D34-9821-6BBB09C44C8B}">
  <sheetPr codeName="Sheet5">
    <tabColor theme="4" tint="0.79998168889431442"/>
  </sheetPr>
  <dimension ref="B1:J46"/>
  <sheetViews>
    <sheetView tabSelected="1" zoomScale="77" zoomScaleNormal="77" zoomScaleSheetLayoutView="85" zoomScalePageLayoutView="25" workbookViewId="0">
      <selection activeCell="J50" sqref="J50"/>
    </sheetView>
  </sheetViews>
  <sheetFormatPr defaultColWidth="8.85546875" defaultRowHeight="14.25" x14ac:dyDescent="0.2"/>
  <cols>
    <col min="1" max="1" width="8.85546875" style="11"/>
    <col min="2" max="2" width="50.42578125" style="11" customWidth="1"/>
    <col min="3" max="3" width="22.140625" style="11" customWidth="1"/>
    <col min="4" max="4" width="22.7109375" style="11" bestFit="1" customWidth="1"/>
    <col min="5" max="5" width="22" style="11" customWidth="1"/>
    <col min="6" max="6" width="22.7109375" style="11" customWidth="1"/>
    <col min="7" max="7" width="22.140625" style="11" customWidth="1"/>
    <col min="8" max="8" width="21.140625" style="11" bestFit="1" customWidth="1"/>
    <col min="9" max="9" width="22.28515625" style="11" customWidth="1"/>
    <col min="10" max="10" width="36.7109375" style="11" customWidth="1"/>
    <col min="11" max="16384" width="8.85546875" style="11"/>
  </cols>
  <sheetData>
    <row r="1" spans="2:10" ht="114.75" customHeight="1" x14ac:dyDescent="0.2">
      <c r="B1" s="46"/>
      <c r="C1" s="47"/>
      <c r="D1" s="47"/>
      <c r="E1" s="47"/>
      <c r="F1" s="47"/>
      <c r="G1" s="47"/>
      <c r="H1" s="47"/>
      <c r="I1" s="48"/>
    </row>
    <row r="2" spans="2:10" ht="38.25" customHeight="1" x14ac:dyDescent="0.2">
      <c r="B2" s="110"/>
      <c r="C2" s="111"/>
      <c r="D2" s="111"/>
      <c r="E2" s="111"/>
      <c r="F2" s="111"/>
      <c r="G2" s="111"/>
      <c r="H2" s="111"/>
      <c r="I2" s="112"/>
    </row>
    <row r="3" spans="2:10" s="12" customFormat="1" ht="41.25" customHeight="1" x14ac:dyDescent="0.2">
      <c r="B3" s="113" t="s">
        <v>208</v>
      </c>
      <c r="C3" s="114"/>
      <c r="D3" s="114"/>
      <c r="E3" s="114"/>
      <c r="F3" s="114"/>
      <c r="G3" s="114"/>
      <c r="H3" s="114"/>
      <c r="I3" s="115"/>
      <c r="J3" s="11"/>
    </row>
    <row r="4" spans="2:10" ht="22.15" customHeight="1" x14ac:dyDescent="0.2">
      <c r="B4" s="119"/>
      <c r="C4" s="120"/>
      <c r="D4" s="120"/>
      <c r="E4" s="120"/>
      <c r="F4" s="120"/>
      <c r="G4" s="120"/>
      <c r="H4" s="120"/>
      <c r="I4" s="121"/>
    </row>
    <row r="5" spans="2:10" ht="22.15" customHeight="1" x14ac:dyDescent="0.2">
      <c r="B5" s="119" t="s">
        <v>6</v>
      </c>
      <c r="C5" s="120"/>
      <c r="D5" s="120"/>
      <c r="E5" s="120"/>
      <c r="F5" s="120"/>
      <c r="G5" s="120"/>
      <c r="H5" s="120"/>
      <c r="I5" s="121"/>
    </row>
    <row r="6" spans="2:10" ht="22.15" customHeight="1" x14ac:dyDescent="0.2">
      <c r="B6" s="49"/>
      <c r="C6" s="39"/>
      <c r="D6" s="39"/>
      <c r="E6" s="39"/>
      <c r="F6" s="39"/>
      <c r="G6" s="39"/>
      <c r="H6" s="39"/>
      <c r="I6" s="50"/>
    </row>
    <row r="7" spans="2:10" ht="22.15" customHeight="1" x14ac:dyDescent="0.2">
      <c r="B7" s="81" t="s">
        <v>7</v>
      </c>
      <c r="C7" s="82"/>
      <c r="D7" s="82"/>
      <c r="E7" s="82"/>
      <c r="F7" s="82"/>
      <c r="G7" s="82"/>
      <c r="H7" s="82"/>
      <c r="I7" s="84"/>
    </row>
    <row r="8" spans="2:10" ht="21.6" customHeight="1" x14ac:dyDescent="0.2">
      <c r="B8" s="51" t="s">
        <v>8</v>
      </c>
      <c r="C8" s="77">
        <v>1</v>
      </c>
      <c r="D8" s="21">
        <f>IF(C8="●●●●●●●",7,IF(C8="●●●●●●",6,IF(C8="●●●●●",5,IF(C8="●●●●",4,IF(C8="●●●",3,IF(C8="●●",2,IF(C8="●",1,IF(C8="",0,0))))))))</f>
        <v>0</v>
      </c>
      <c r="E8" s="22"/>
      <c r="F8" s="105"/>
      <c r="G8" s="106"/>
      <c r="H8" s="106"/>
      <c r="I8" s="107"/>
      <c r="J8" s="123" t="s">
        <v>10</v>
      </c>
    </row>
    <row r="9" spans="2:10" ht="21.6" customHeight="1" x14ac:dyDescent="0.2">
      <c r="B9" s="51" t="s">
        <v>11</v>
      </c>
      <c r="C9" s="77">
        <v>1</v>
      </c>
      <c r="D9" s="21">
        <f t="shared" ref="D9:D14" si="0">IF(C9="●●●●●●●",7,IF(C9="●●●●●●",6,IF(C9="●●●●●",5,IF(C9="●●●●",4,IF(C9="●●●",3,IF(C9="●●",2,IF(C9="●",1,IF(C9="",0,0))))))))</f>
        <v>0</v>
      </c>
      <c r="E9" s="22"/>
      <c r="F9" s="85"/>
      <c r="G9" s="86"/>
      <c r="H9" s="86"/>
      <c r="I9" s="87"/>
      <c r="J9" s="123"/>
    </row>
    <row r="10" spans="2:10" ht="21.6" customHeight="1" x14ac:dyDescent="0.2">
      <c r="B10" s="51" t="s">
        <v>12</v>
      </c>
      <c r="C10" s="77">
        <v>1</v>
      </c>
      <c r="D10" s="21">
        <f t="shared" si="0"/>
        <v>0</v>
      </c>
      <c r="E10" s="22"/>
      <c r="F10" s="88"/>
      <c r="G10" s="89"/>
      <c r="H10" s="89"/>
      <c r="I10" s="90"/>
      <c r="J10" s="123"/>
    </row>
    <row r="11" spans="2:10" ht="21.6" customHeight="1" x14ac:dyDescent="0.2">
      <c r="B11" s="51" t="s">
        <v>13</v>
      </c>
      <c r="C11" s="77">
        <v>1</v>
      </c>
      <c r="D11" s="21">
        <f t="shared" si="0"/>
        <v>0</v>
      </c>
      <c r="E11" s="22"/>
      <c r="F11" s="91"/>
      <c r="G11" s="92"/>
      <c r="H11" s="92"/>
      <c r="I11" s="93"/>
      <c r="J11" s="123"/>
    </row>
    <row r="12" spans="2:10" ht="21.6" customHeight="1" x14ac:dyDescent="0.2">
      <c r="B12" s="51" t="s">
        <v>14</v>
      </c>
      <c r="C12" s="77">
        <v>1</v>
      </c>
      <c r="D12" s="21">
        <f t="shared" si="0"/>
        <v>0</v>
      </c>
      <c r="E12" s="22"/>
      <c r="F12" s="94"/>
      <c r="G12" s="95"/>
      <c r="H12" s="95"/>
      <c r="I12" s="96"/>
      <c r="J12" s="123"/>
    </row>
    <row r="13" spans="2:10" ht="21.6" customHeight="1" x14ac:dyDescent="0.2">
      <c r="B13" s="51" t="s">
        <v>16</v>
      </c>
      <c r="C13" s="77">
        <v>1</v>
      </c>
      <c r="D13" s="21">
        <f t="shared" si="0"/>
        <v>0</v>
      </c>
      <c r="E13" s="22"/>
      <c r="F13" s="97"/>
      <c r="G13" s="98"/>
      <c r="H13" s="98"/>
      <c r="I13" s="99"/>
      <c r="J13" s="123"/>
    </row>
    <row r="14" spans="2:10" ht="21.6" customHeight="1" x14ac:dyDescent="0.2">
      <c r="B14" s="51" t="s">
        <v>17</v>
      </c>
      <c r="C14" s="77">
        <v>1</v>
      </c>
      <c r="D14" s="21">
        <f t="shared" si="0"/>
        <v>0</v>
      </c>
      <c r="E14" s="22"/>
      <c r="F14" s="100"/>
      <c r="G14" s="101"/>
      <c r="H14" s="101"/>
      <c r="I14" s="102"/>
      <c r="J14" s="123"/>
    </row>
    <row r="15" spans="2:10" ht="21.6" customHeight="1" x14ac:dyDescent="0.2">
      <c r="B15" s="51" t="s">
        <v>18</v>
      </c>
      <c r="C15" s="77">
        <v>1</v>
      </c>
      <c r="D15" s="21">
        <f t="shared" ref="D15" si="1">IF(C15="●●●●●●●",7,IF(C15="●●●●●●",6,IF(C15="●●●●●",5,IF(C15="●●●●",4,IF(C15="●●●",3,IF(C15="●●",2,IF(C15="●",1,IF(C15="",0,0))))))))</f>
        <v>0</v>
      </c>
      <c r="E15" s="22"/>
      <c r="F15" s="78"/>
      <c r="G15" s="79"/>
      <c r="H15" s="79"/>
      <c r="I15" s="80"/>
      <c r="J15" s="123"/>
    </row>
    <row r="16" spans="2:10" ht="22.15" customHeight="1" x14ac:dyDescent="0.2">
      <c r="B16" s="51"/>
      <c r="C16" s="20"/>
      <c r="D16" s="22"/>
      <c r="E16" s="22"/>
      <c r="F16" s="24"/>
      <c r="G16" s="23"/>
      <c r="H16" s="103"/>
      <c r="I16" s="104"/>
    </row>
    <row r="17" spans="2:10" ht="22.15" customHeight="1" x14ac:dyDescent="0.2">
      <c r="B17" s="81" t="s">
        <v>19</v>
      </c>
      <c r="C17" s="82"/>
      <c r="D17" s="82"/>
      <c r="E17" s="82"/>
      <c r="F17" s="82"/>
      <c r="G17" s="82"/>
      <c r="H17" s="82"/>
      <c r="I17" s="84"/>
    </row>
    <row r="18" spans="2:10" ht="21.6" customHeight="1" x14ac:dyDescent="0.2">
      <c r="B18" s="51" t="s">
        <v>8</v>
      </c>
      <c r="C18" s="77">
        <v>1</v>
      </c>
      <c r="D18" s="21">
        <f>IF(C18="●●●●●●●",7,IF(C18="●●●●●●",6,IF(C18="●●●●●",5,IF(C18="●●●●",4,IF(C18="●●●",3,IF(C18="●●",2,IF(C18="●",1,IF(C18="",0,0))))))))</f>
        <v>0</v>
      </c>
      <c r="E18" s="22"/>
      <c r="F18" s="105"/>
      <c r="G18" s="106"/>
      <c r="H18" s="106"/>
      <c r="I18" s="107"/>
      <c r="J18" s="123" t="s">
        <v>10</v>
      </c>
    </row>
    <row r="19" spans="2:10" ht="21.6" customHeight="1" x14ac:dyDescent="0.2">
      <c r="B19" s="51" t="s">
        <v>11</v>
      </c>
      <c r="C19" s="77">
        <v>1</v>
      </c>
      <c r="D19" s="21">
        <f t="shared" ref="D19:D24" si="2">IF(C19="●●●●●●●",7,IF(C19="●●●●●●",6,IF(C19="●●●●●",5,IF(C19="●●●●",4,IF(C19="●●●",3,IF(C19="●●",2,IF(C19="●",1,IF(C19="",0,0))))))))</f>
        <v>0</v>
      </c>
      <c r="E19" s="22"/>
      <c r="F19" s="85"/>
      <c r="G19" s="86"/>
      <c r="H19" s="86"/>
      <c r="I19" s="87"/>
      <c r="J19" s="123"/>
    </row>
    <row r="20" spans="2:10" ht="21.6" customHeight="1" x14ac:dyDescent="0.2">
      <c r="B20" s="51" t="s">
        <v>12</v>
      </c>
      <c r="C20" s="77">
        <v>1</v>
      </c>
      <c r="D20" s="21">
        <f t="shared" si="2"/>
        <v>0</v>
      </c>
      <c r="E20" s="22"/>
      <c r="F20" s="88"/>
      <c r="G20" s="89"/>
      <c r="H20" s="89"/>
      <c r="I20" s="90"/>
      <c r="J20" s="123"/>
    </row>
    <row r="21" spans="2:10" ht="21.6" customHeight="1" x14ac:dyDescent="0.2">
      <c r="B21" s="51" t="s">
        <v>13</v>
      </c>
      <c r="C21" s="77">
        <v>1</v>
      </c>
      <c r="D21" s="21">
        <f t="shared" si="2"/>
        <v>0</v>
      </c>
      <c r="E21" s="22"/>
      <c r="F21" s="91"/>
      <c r="G21" s="92"/>
      <c r="H21" s="92"/>
      <c r="I21" s="93"/>
      <c r="J21" s="123"/>
    </row>
    <row r="22" spans="2:10" ht="21.6" customHeight="1" x14ac:dyDescent="0.2">
      <c r="B22" s="51" t="s">
        <v>14</v>
      </c>
      <c r="C22" s="77">
        <v>1</v>
      </c>
      <c r="D22" s="21">
        <f t="shared" si="2"/>
        <v>0</v>
      </c>
      <c r="E22" s="22"/>
      <c r="F22" s="94"/>
      <c r="G22" s="95"/>
      <c r="H22" s="95"/>
      <c r="I22" s="96"/>
      <c r="J22" s="123"/>
    </row>
    <row r="23" spans="2:10" ht="21.6" customHeight="1" x14ac:dyDescent="0.2">
      <c r="B23" s="51" t="s">
        <v>16</v>
      </c>
      <c r="C23" s="77">
        <v>1</v>
      </c>
      <c r="D23" s="21">
        <f t="shared" si="2"/>
        <v>0</v>
      </c>
      <c r="E23" s="22"/>
      <c r="F23" s="97"/>
      <c r="G23" s="98"/>
      <c r="H23" s="98"/>
      <c r="I23" s="99"/>
      <c r="J23" s="123"/>
    </row>
    <row r="24" spans="2:10" ht="21.6" customHeight="1" x14ac:dyDescent="0.2">
      <c r="B24" s="51" t="s">
        <v>17</v>
      </c>
      <c r="C24" s="77">
        <v>1</v>
      </c>
      <c r="D24" s="21">
        <f t="shared" si="2"/>
        <v>0</v>
      </c>
      <c r="E24" s="22"/>
      <c r="F24" s="100"/>
      <c r="G24" s="101"/>
      <c r="H24" s="101"/>
      <c r="I24" s="102"/>
      <c r="J24" s="123"/>
    </row>
    <row r="25" spans="2:10" ht="21.6" customHeight="1" x14ac:dyDescent="0.2">
      <c r="B25" s="51" t="s">
        <v>18</v>
      </c>
      <c r="C25" s="77">
        <v>1</v>
      </c>
      <c r="D25" s="21">
        <f t="shared" ref="D25" si="3">IF(C25="●●●●●●●",7,IF(C25="●●●●●●",6,IF(C25="●●●●●",5,IF(C25="●●●●",4,IF(C25="●●●",3,IF(C25="●●",2,IF(C25="●",1,IF(C25="",0,0))))))))</f>
        <v>0</v>
      </c>
      <c r="E25" s="22"/>
      <c r="F25" s="78"/>
      <c r="G25" s="79"/>
      <c r="H25" s="79"/>
      <c r="I25" s="80"/>
      <c r="J25" s="123"/>
    </row>
    <row r="26" spans="2:10" ht="23.45" customHeight="1" x14ac:dyDescent="0.2">
      <c r="B26" s="51"/>
      <c r="C26" s="20"/>
      <c r="D26" s="22"/>
      <c r="E26" s="22"/>
      <c r="F26" s="24"/>
      <c r="G26" s="23"/>
      <c r="H26" s="103"/>
      <c r="I26" s="104"/>
    </row>
    <row r="27" spans="2:10" ht="22.15" customHeight="1" x14ac:dyDescent="0.2">
      <c r="B27" s="81" t="s">
        <v>20</v>
      </c>
      <c r="C27" s="82"/>
      <c r="D27" s="82"/>
      <c r="E27" s="82"/>
      <c r="F27" s="44"/>
      <c r="G27" s="44"/>
      <c r="H27" s="44"/>
      <c r="I27" s="52"/>
    </row>
    <row r="28" spans="2:10" ht="29.25" customHeight="1" x14ac:dyDescent="0.25">
      <c r="B28" s="147" t="s">
        <v>209</v>
      </c>
      <c r="C28" s="83"/>
      <c r="D28" s="83"/>
      <c r="E28" s="83"/>
      <c r="F28" s="44"/>
      <c r="G28" s="44"/>
      <c r="H28" s="44"/>
      <c r="I28" s="52"/>
      <c r="J28" s="57" t="s">
        <v>21</v>
      </c>
    </row>
    <row r="29" spans="2:10" ht="22.15" customHeight="1" x14ac:dyDescent="0.2">
      <c r="B29" s="81" t="s">
        <v>22</v>
      </c>
      <c r="C29" s="82"/>
      <c r="D29" s="82"/>
      <c r="E29" s="82"/>
      <c r="F29" s="82"/>
      <c r="G29" s="82"/>
      <c r="H29" s="82"/>
      <c r="I29" s="84"/>
    </row>
    <row r="30" spans="2:10" ht="21.6" customHeight="1" x14ac:dyDescent="0.2">
      <c r="B30" s="51" t="s">
        <v>8</v>
      </c>
      <c r="C30" s="77">
        <v>1</v>
      </c>
      <c r="D30" s="21">
        <f>IF(C30="●●●●●●●",7,IF(C30="●●●●●●",6,IF(C30="●●●●●",5,IF(C30="●●●●",4,IF(C30="●●●",3,IF(C30="●●",2,IF(C30="●",1,IF(C30="",0,0))))))))</f>
        <v>0</v>
      </c>
      <c r="E30" s="22"/>
      <c r="F30" s="105"/>
      <c r="G30" s="106"/>
      <c r="H30" s="106"/>
      <c r="I30" s="107"/>
      <c r="J30" s="123" t="s">
        <v>10</v>
      </c>
    </row>
    <row r="31" spans="2:10" ht="21.6" customHeight="1" x14ac:dyDescent="0.2">
      <c r="B31" s="51" t="s">
        <v>11</v>
      </c>
      <c r="C31" s="77">
        <v>1</v>
      </c>
      <c r="D31" s="21">
        <f t="shared" ref="D31:D36" si="4">IF(C31="●●●●●●●",7,IF(C31="●●●●●●",6,IF(C31="●●●●●",5,IF(C31="●●●●",4,IF(C31="●●●",3,IF(C31="●●",2,IF(C31="●",1,IF(C31="",0,0))))))))</f>
        <v>0</v>
      </c>
      <c r="E31" s="22"/>
      <c r="F31" s="85"/>
      <c r="G31" s="86"/>
      <c r="H31" s="86"/>
      <c r="I31" s="87"/>
      <c r="J31" s="123"/>
    </row>
    <row r="32" spans="2:10" ht="21.6" customHeight="1" x14ac:dyDescent="0.2">
      <c r="B32" s="51" t="s">
        <v>12</v>
      </c>
      <c r="C32" s="77">
        <v>1</v>
      </c>
      <c r="D32" s="21">
        <f t="shared" si="4"/>
        <v>0</v>
      </c>
      <c r="E32" s="22"/>
      <c r="F32" s="88"/>
      <c r="G32" s="89"/>
      <c r="H32" s="89"/>
      <c r="I32" s="90"/>
      <c r="J32" s="123"/>
    </row>
    <row r="33" spans="2:10" ht="21.6" customHeight="1" x14ac:dyDescent="0.2">
      <c r="B33" s="51" t="s">
        <v>13</v>
      </c>
      <c r="C33" s="77">
        <v>1</v>
      </c>
      <c r="D33" s="21">
        <f t="shared" si="4"/>
        <v>0</v>
      </c>
      <c r="E33" s="22"/>
      <c r="F33" s="91"/>
      <c r="G33" s="92"/>
      <c r="H33" s="92"/>
      <c r="I33" s="93"/>
      <c r="J33" s="123"/>
    </row>
    <row r="34" spans="2:10" ht="21.6" customHeight="1" x14ac:dyDescent="0.2">
      <c r="B34" s="51" t="s">
        <v>14</v>
      </c>
      <c r="C34" s="77">
        <v>1</v>
      </c>
      <c r="D34" s="21">
        <f t="shared" si="4"/>
        <v>0</v>
      </c>
      <c r="E34" s="22"/>
      <c r="F34" s="94"/>
      <c r="G34" s="95"/>
      <c r="H34" s="95"/>
      <c r="I34" s="96"/>
      <c r="J34" s="123"/>
    </row>
    <row r="35" spans="2:10" ht="21.6" customHeight="1" x14ac:dyDescent="0.2">
      <c r="B35" s="51" t="s">
        <v>16</v>
      </c>
      <c r="C35" s="77">
        <v>1</v>
      </c>
      <c r="D35" s="21">
        <f t="shared" si="4"/>
        <v>0</v>
      </c>
      <c r="E35" s="22"/>
      <c r="F35" s="97"/>
      <c r="G35" s="98"/>
      <c r="H35" s="98"/>
      <c r="I35" s="99"/>
      <c r="J35" s="123"/>
    </row>
    <row r="36" spans="2:10" ht="21.6" customHeight="1" x14ac:dyDescent="0.2">
      <c r="B36" s="51" t="s">
        <v>17</v>
      </c>
      <c r="C36" s="77">
        <v>1</v>
      </c>
      <c r="D36" s="21">
        <f t="shared" si="4"/>
        <v>0</v>
      </c>
      <c r="E36" s="22"/>
      <c r="F36" s="100"/>
      <c r="G36" s="101"/>
      <c r="H36" s="101"/>
      <c r="I36" s="102"/>
      <c r="J36" s="123"/>
    </row>
    <row r="37" spans="2:10" ht="21.6" customHeight="1" x14ac:dyDescent="0.2">
      <c r="B37" s="51" t="s">
        <v>18</v>
      </c>
      <c r="C37" s="77">
        <v>1</v>
      </c>
      <c r="D37" s="21">
        <f t="shared" ref="D37" si="5">IF(C37="●●●●●●●",7,IF(C37="●●●●●●",6,IF(C37="●●●●●",5,IF(C37="●●●●",4,IF(C37="●●●",3,IF(C37="●●",2,IF(C37="●",1,IF(C37="",0,0))))))))</f>
        <v>0</v>
      </c>
      <c r="E37" s="22"/>
      <c r="F37" s="78"/>
      <c r="G37" s="79"/>
      <c r="H37" s="79"/>
      <c r="I37" s="80"/>
      <c r="J37" s="123"/>
    </row>
    <row r="38" spans="2:10" ht="14.25" customHeight="1" x14ac:dyDescent="0.2">
      <c r="B38" s="51"/>
      <c r="C38" s="20"/>
      <c r="D38" s="22"/>
      <c r="E38" s="22"/>
      <c r="F38" s="24"/>
      <c r="G38" s="23"/>
      <c r="H38" s="122"/>
      <c r="I38" s="104"/>
    </row>
    <row r="39" spans="2:10" ht="14.25" customHeight="1" x14ac:dyDescent="0.2">
      <c r="B39" s="51"/>
      <c r="C39" s="20"/>
      <c r="D39" s="23"/>
      <c r="E39" s="23"/>
      <c r="F39" s="25"/>
      <c r="G39" s="23"/>
      <c r="H39" s="122"/>
      <c r="I39" s="104"/>
    </row>
    <row r="40" spans="2:10" ht="22.15" hidden="1" customHeight="1" x14ac:dyDescent="0.2">
      <c r="B40" s="81" t="s">
        <v>23</v>
      </c>
      <c r="C40" s="82"/>
      <c r="D40" s="82"/>
      <c r="E40" s="82"/>
      <c r="F40" s="82"/>
      <c r="G40" s="82"/>
      <c r="H40" s="82"/>
      <c r="I40" s="84"/>
    </row>
    <row r="41" spans="2:10" ht="19.899999999999999" hidden="1" customHeight="1" x14ac:dyDescent="0.2">
      <c r="B41" s="53"/>
      <c r="C41" s="13"/>
      <c r="D41" s="14"/>
      <c r="E41" s="15"/>
      <c r="F41" s="16"/>
      <c r="G41" s="17"/>
      <c r="H41" s="108"/>
      <c r="I41" s="109"/>
    </row>
    <row r="42" spans="2:10" ht="19.899999999999999" hidden="1" customHeight="1" x14ac:dyDescent="0.2">
      <c r="B42" s="53"/>
      <c r="C42" s="13"/>
      <c r="D42" s="14"/>
      <c r="E42" s="15"/>
      <c r="F42" s="16"/>
      <c r="G42" s="17"/>
      <c r="H42" s="108"/>
      <c r="I42" s="109"/>
    </row>
    <row r="43" spans="2:10" ht="19.899999999999999" hidden="1" customHeight="1" x14ac:dyDescent="0.2">
      <c r="B43" s="53"/>
      <c r="C43" s="13"/>
      <c r="D43" s="14"/>
      <c r="E43" s="15"/>
      <c r="F43" s="16"/>
      <c r="G43" s="17"/>
      <c r="H43" s="108"/>
      <c r="I43" s="109"/>
    </row>
    <row r="44" spans="2:10" ht="19.899999999999999" hidden="1" customHeight="1" x14ac:dyDescent="0.2">
      <c r="B44" s="53"/>
      <c r="C44" s="13"/>
      <c r="D44" s="14"/>
      <c r="E44" s="15"/>
      <c r="F44" s="16"/>
      <c r="G44" s="17"/>
      <c r="H44" s="108"/>
      <c r="I44" s="109"/>
    </row>
    <row r="45" spans="2:10" s="19" customFormat="1" ht="18.600000000000001" hidden="1" customHeight="1" x14ac:dyDescent="0.2">
      <c r="B45" s="54"/>
      <c r="C45" s="55"/>
      <c r="D45" s="55"/>
      <c r="E45" s="55"/>
      <c r="F45" s="55"/>
      <c r="G45" s="55"/>
      <c r="H45" s="55"/>
      <c r="I45" s="56"/>
      <c r="J45" s="11"/>
    </row>
    <row r="46" spans="2:10" s="19" customFormat="1" ht="300.75" customHeight="1" x14ac:dyDescent="0.2">
      <c r="B46" s="116"/>
      <c r="C46" s="117"/>
      <c r="D46" s="117"/>
      <c r="E46" s="117"/>
      <c r="F46" s="117"/>
      <c r="G46" s="117"/>
      <c r="H46" s="117"/>
      <c r="I46" s="118"/>
      <c r="J46" s="11"/>
    </row>
  </sheetData>
  <mergeCells count="48">
    <mergeCell ref="J8:J15"/>
    <mergeCell ref="J18:J25"/>
    <mergeCell ref="J30:J37"/>
    <mergeCell ref="B17:E17"/>
    <mergeCell ref="B29:E29"/>
    <mergeCell ref="F30:I30"/>
    <mergeCell ref="F31:I31"/>
    <mergeCell ref="F24:I24"/>
    <mergeCell ref="H26:I26"/>
    <mergeCell ref="F14:I14"/>
    <mergeCell ref="F17:I17"/>
    <mergeCell ref="B2:I2"/>
    <mergeCell ref="B3:I3"/>
    <mergeCell ref="B46:I46"/>
    <mergeCell ref="B7:E7"/>
    <mergeCell ref="B4:I4"/>
    <mergeCell ref="H38:I39"/>
    <mergeCell ref="B5:I5"/>
    <mergeCell ref="F7:I7"/>
    <mergeCell ref="F8:I8"/>
    <mergeCell ref="F9:I9"/>
    <mergeCell ref="F10:I10"/>
    <mergeCell ref="F11:I11"/>
    <mergeCell ref="F12:I12"/>
    <mergeCell ref="F13:I13"/>
    <mergeCell ref="F18:I18"/>
    <mergeCell ref="F21:I21"/>
    <mergeCell ref="H44:I44"/>
    <mergeCell ref="B40:I40"/>
    <mergeCell ref="H41:I41"/>
    <mergeCell ref="H42:I42"/>
    <mergeCell ref="H43:I43"/>
    <mergeCell ref="F15:I15"/>
    <mergeCell ref="F25:I25"/>
    <mergeCell ref="F37:I37"/>
    <mergeCell ref="B27:E27"/>
    <mergeCell ref="B28:E28"/>
    <mergeCell ref="F29:I29"/>
    <mergeCell ref="F19:I19"/>
    <mergeCell ref="F20:I20"/>
    <mergeCell ref="F32:I32"/>
    <mergeCell ref="F33:I33"/>
    <mergeCell ref="F34:I34"/>
    <mergeCell ref="F35:I35"/>
    <mergeCell ref="F36:I36"/>
    <mergeCell ref="H16:I16"/>
    <mergeCell ref="F22:I22"/>
    <mergeCell ref="F23:I23"/>
  </mergeCells>
  <conditionalFormatting sqref="B28">
    <cfRule type="notContainsText" dxfId="82" priority="34" operator="notContains" text="insert ultimate future reference year">
      <formula>ISERROR(SEARCH("insert ultimate future reference year",B28))</formula>
    </cfRule>
  </conditionalFormatting>
  <conditionalFormatting sqref="F8">
    <cfRule type="notContainsBlanks" dxfId="81" priority="75">
      <formula>LEN(TRIM(F8))&gt;0</formula>
    </cfRule>
  </conditionalFormatting>
  <conditionalFormatting sqref="F9">
    <cfRule type="notContainsBlanks" dxfId="80" priority="74">
      <formula>LEN(TRIM(F9))&gt;0</formula>
    </cfRule>
  </conditionalFormatting>
  <conditionalFormatting sqref="F10">
    <cfRule type="notContainsBlanks" dxfId="79" priority="73">
      <formula>LEN(TRIM(F10))&gt;0</formula>
    </cfRule>
  </conditionalFormatting>
  <conditionalFormatting sqref="F11">
    <cfRule type="notContainsBlanks" dxfId="78" priority="72">
      <formula>LEN(TRIM(F11))&gt;0</formula>
    </cfRule>
  </conditionalFormatting>
  <conditionalFormatting sqref="F12">
    <cfRule type="notContainsBlanks" dxfId="77" priority="71">
      <formula>LEN(TRIM(F12))&gt;0</formula>
    </cfRule>
  </conditionalFormatting>
  <conditionalFormatting sqref="F13">
    <cfRule type="notContainsBlanks" dxfId="76" priority="70">
      <formula>LEN(TRIM(F13))&gt;0</formula>
    </cfRule>
  </conditionalFormatting>
  <conditionalFormatting sqref="F14:F15">
    <cfRule type="notContainsBlanks" dxfId="75" priority="69">
      <formula>LEN(TRIM(F14))&gt;0</formula>
    </cfRule>
  </conditionalFormatting>
  <conditionalFormatting sqref="F18">
    <cfRule type="notContainsBlanks" dxfId="74" priority="16">
      <formula>LEN(TRIM(F18))&gt;0</formula>
    </cfRule>
  </conditionalFormatting>
  <conditionalFormatting sqref="F19">
    <cfRule type="notContainsBlanks" dxfId="73" priority="15">
      <formula>LEN(TRIM(F19))&gt;0</formula>
    </cfRule>
  </conditionalFormatting>
  <conditionalFormatting sqref="F20">
    <cfRule type="notContainsBlanks" dxfId="72" priority="14">
      <formula>LEN(TRIM(F20))&gt;0</formula>
    </cfRule>
  </conditionalFormatting>
  <conditionalFormatting sqref="F21">
    <cfRule type="notContainsBlanks" dxfId="71" priority="13">
      <formula>LEN(TRIM(F21))&gt;0</formula>
    </cfRule>
  </conditionalFormatting>
  <conditionalFormatting sqref="F22">
    <cfRule type="notContainsBlanks" dxfId="70" priority="12">
      <formula>LEN(TRIM(F22))&gt;0</formula>
    </cfRule>
  </conditionalFormatting>
  <conditionalFormatting sqref="F23">
    <cfRule type="notContainsBlanks" dxfId="69" priority="11">
      <formula>LEN(TRIM(F23))&gt;0</formula>
    </cfRule>
  </conditionalFormatting>
  <conditionalFormatting sqref="F24:F25">
    <cfRule type="notContainsBlanks" dxfId="68" priority="10">
      <formula>LEN(TRIM(F24))&gt;0</formula>
    </cfRule>
  </conditionalFormatting>
  <conditionalFormatting sqref="F30">
    <cfRule type="notContainsBlanks" dxfId="67" priority="9">
      <formula>LEN(TRIM(F30))&gt;0</formula>
    </cfRule>
  </conditionalFormatting>
  <conditionalFormatting sqref="F31">
    <cfRule type="notContainsBlanks" dxfId="66" priority="8">
      <formula>LEN(TRIM(F31))&gt;0</formula>
    </cfRule>
  </conditionalFormatting>
  <conditionalFormatting sqref="F32">
    <cfRule type="notContainsBlanks" dxfId="65" priority="7">
      <formula>LEN(TRIM(F32))&gt;0</formula>
    </cfRule>
  </conditionalFormatting>
  <conditionalFormatting sqref="F33">
    <cfRule type="notContainsBlanks" dxfId="64" priority="6">
      <formula>LEN(TRIM(F33))&gt;0</formula>
    </cfRule>
  </conditionalFormatting>
  <conditionalFormatting sqref="F34">
    <cfRule type="notContainsBlanks" dxfId="63" priority="5">
      <formula>LEN(TRIM(F34))&gt;0</formula>
    </cfRule>
  </conditionalFormatting>
  <conditionalFormatting sqref="F35">
    <cfRule type="notContainsBlanks" dxfId="62" priority="4">
      <formula>LEN(TRIM(F35))&gt;0</formula>
    </cfRule>
  </conditionalFormatting>
  <conditionalFormatting sqref="F36:F37">
    <cfRule type="notContainsBlanks" dxfId="61" priority="3">
      <formula>LEN(TRIM(F36))&gt;0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6A7CFA27-297D-4C42-8566-2F8649332A0F}">
          <x14:formula1>
            <xm:f>'Lists (hide)'!$D$7</xm:f>
          </x14:formula1>
          <xm:sqref>F13 F23 F35</xm:sqref>
        </x14:dataValidation>
        <x14:dataValidation type="list" allowBlank="1" showInputMessage="1" showErrorMessage="1" xr:uid="{0FCA17F7-3BF5-4DAA-B0BC-6E19164F6A8F}">
          <x14:formula1>
            <xm:f>'Lists (hide)'!$D$8</xm:f>
          </x14:formula1>
          <xm:sqref>F14 F24 F36</xm:sqref>
        </x14:dataValidation>
        <x14:dataValidation type="list" allowBlank="1" showInputMessage="1" showErrorMessage="1" xr:uid="{2E12B6CE-556F-4153-9641-033E15E84E6A}">
          <x14:formula1>
            <xm:f>'Lists (hide)'!$D$2</xm:f>
          </x14:formula1>
          <xm:sqref>F8 F18 F30</xm:sqref>
        </x14:dataValidation>
        <x14:dataValidation type="list" allowBlank="1" showInputMessage="1" showErrorMessage="1" xr:uid="{2F04682F-8363-44E4-ACF6-D13897842AE1}">
          <x14:formula1>
            <xm:f>'Lists (hide)'!$D$3</xm:f>
          </x14:formula1>
          <xm:sqref>F9 F19 F31</xm:sqref>
        </x14:dataValidation>
        <x14:dataValidation type="list" allowBlank="1" showInputMessage="1" showErrorMessage="1" xr:uid="{336D656F-77F2-4B7C-B68F-B0DFCB3E944C}">
          <x14:formula1>
            <xm:f>'Lists (hide)'!$D$4</xm:f>
          </x14:formula1>
          <xm:sqref>F10 F20 F32</xm:sqref>
        </x14:dataValidation>
        <x14:dataValidation type="list" allowBlank="1" showInputMessage="1" showErrorMessage="1" xr:uid="{E159D49B-4858-4068-B25F-3A6036768D8C}">
          <x14:formula1>
            <xm:f>'Lists (hide)'!$D$5</xm:f>
          </x14:formula1>
          <xm:sqref>F11 F21 F33</xm:sqref>
        </x14:dataValidation>
        <x14:dataValidation type="list" allowBlank="1" showInputMessage="1" showErrorMessage="1" xr:uid="{BCFB4A5B-B9B3-48F0-B3CE-E800B1435B93}">
          <x14:formula1>
            <xm:f>'Lists (hide)'!$D$6</xm:f>
          </x14:formula1>
          <xm:sqref>F22 F12 F34</xm:sqref>
        </x14:dataValidation>
        <x14:dataValidation type="list" allowBlank="1" showInputMessage="1" showErrorMessage="1" xr:uid="{F7A328C3-0007-4263-B5F8-B085186F386D}">
          <x14:formula1>
            <xm:f>'Lists (hide)'!$D$9</xm:f>
          </x14:formula1>
          <xm:sqref>F15:I15 F25:I25 F37:I37</xm:sqref>
        </x14:dataValidation>
        <x14:dataValidation type="list" allowBlank="1" showInputMessage="1" showErrorMessage="1" xr:uid="{CA523069-D47D-4B29-8265-56F0FDDE1F36}">
          <x14:formula1>
            <xm:f>'Lists (hide)'!$A$3:$A$10</xm:f>
          </x14:formula1>
          <xm:sqref>C8:C15 C18:C25 C30:C37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7723-5673-41FE-808C-31832DF6A8DF}">
  <sheetPr>
    <tabColor theme="4" tint="0.79998168889431442"/>
    <pageSetUpPr fitToPage="1"/>
  </sheetPr>
  <dimension ref="B1:J48"/>
  <sheetViews>
    <sheetView view="pageBreakPreview" zoomScale="55" zoomScaleNormal="48" zoomScaleSheetLayoutView="55" workbookViewId="0">
      <selection activeCell="L3" sqref="L3"/>
    </sheetView>
  </sheetViews>
  <sheetFormatPr defaultRowHeight="15" x14ac:dyDescent="0.25"/>
  <cols>
    <col min="2" max="2" width="31.85546875" customWidth="1"/>
    <col min="3" max="3" width="41.28515625" style="10" customWidth="1"/>
    <col min="4" max="4" width="43.42578125" customWidth="1"/>
    <col min="5" max="5" width="26.28515625" bestFit="1" customWidth="1"/>
    <col min="6" max="6" width="43.140625" customWidth="1"/>
    <col min="7" max="7" width="2.42578125" customWidth="1"/>
    <col min="8" max="8" width="11.42578125" customWidth="1"/>
    <col min="9" max="9" width="13.7109375" customWidth="1"/>
    <col min="10" max="10" width="11.42578125" bestFit="1" customWidth="1"/>
  </cols>
  <sheetData>
    <row r="1" spans="2:10" ht="252" customHeight="1" x14ac:dyDescent="0.25">
      <c r="B1" s="132"/>
      <c r="C1" s="133"/>
      <c r="D1" s="133"/>
      <c r="E1" s="133"/>
      <c r="F1" s="134"/>
    </row>
    <row r="2" spans="2:10" ht="135.75" customHeight="1" x14ac:dyDescent="0.25">
      <c r="B2" s="129"/>
      <c r="C2" s="130"/>
      <c r="D2" s="130"/>
      <c r="E2" s="130"/>
      <c r="F2" s="131"/>
    </row>
    <row r="3" spans="2:10" ht="42" customHeight="1" x14ac:dyDescent="0.25">
      <c r="B3" s="135" t="s">
        <v>31</v>
      </c>
      <c r="C3" s="136"/>
      <c r="D3" s="136"/>
      <c r="E3" s="136"/>
      <c r="F3" s="137"/>
      <c r="J3" s="10"/>
    </row>
    <row r="4" spans="2:10" x14ac:dyDescent="0.25">
      <c r="B4" s="29"/>
      <c r="C4" s="30"/>
      <c r="D4" s="30"/>
      <c r="E4" s="30"/>
      <c r="F4" s="64"/>
    </row>
    <row r="5" spans="2:10" ht="21.75" customHeight="1" x14ac:dyDescent="0.25">
      <c r="B5" s="74" t="s">
        <v>0</v>
      </c>
      <c r="C5" s="75" t="e">
        <f>#REF!</f>
        <v>#REF!</v>
      </c>
      <c r="D5" s="58" t="s">
        <v>32</v>
      </c>
      <c r="E5" s="38" t="s">
        <v>33</v>
      </c>
      <c r="F5" s="65" t="s">
        <v>34</v>
      </c>
      <c r="J5" s="27"/>
    </row>
    <row r="6" spans="2:10" s="11" customFormat="1" x14ac:dyDescent="0.25">
      <c r="B6" s="74" t="s">
        <v>1</v>
      </c>
      <c r="C6" s="75" t="e">
        <f>#REF!</f>
        <v>#REF!</v>
      </c>
      <c r="D6" s="9" t="s">
        <v>35</v>
      </c>
      <c r="E6" s="2"/>
      <c r="F6" s="59" t="s">
        <v>36</v>
      </c>
      <c r="G6" s="1" t="s">
        <v>37</v>
      </c>
      <c r="I6"/>
      <c r="J6" s="10"/>
    </row>
    <row r="7" spans="2:10" s="11" customFormat="1" x14ac:dyDescent="0.25">
      <c r="B7" s="74" t="s">
        <v>2</v>
      </c>
      <c r="C7" s="75" t="e">
        <f>#REF!</f>
        <v>#REF!</v>
      </c>
      <c r="D7" s="9" t="s">
        <v>38</v>
      </c>
      <c r="E7" s="66"/>
      <c r="F7" s="67" t="s">
        <v>39</v>
      </c>
      <c r="G7" s="1" t="s">
        <v>40</v>
      </c>
      <c r="I7"/>
      <c r="J7" s="10"/>
    </row>
    <row r="8" spans="2:10" s="11" customFormat="1" x14ac:dyDescent="0.25">
      <c r="B8" s="74" t="s">
        <v>3</v>
      </c>
      <c r="C8" s="75" t="e">
        <f>#REF!</f>
        <v>#REF!</v>
      </c>
      <c r="D8" s="9" t="s">
        <v>41</v>
      </c>
      <c r="E8" s="66"/>
      <c r="F8" s="67" t="s">
        <v>42</v>
      </c>
      <c r="G8" s="1" t="s">
        <v>43</v>
      </c>
      <c r="H8"/>
      <c r="I8"/>
      <c r="J8" s="27"/>
    </row>
    <row r="9" spans="2:10" s="11" customFormat="1" x14ac:dyDescent="0.25">
      <c r="B9" s="74" t="s">
        <v>44</v>
      </c>
      <c r="C9" s="75" t="e">
        <f>#REF!</f>
        <v>#REF!</v>
      </c>
      <c r="D9" s="37"/>
      <c r="E9" s="37"/>
      <c r="F9" s="68"/>
      <c r="G9"/>
      <c r="H9"/>
      <c r="I9"/>
      <c r="J9" s="28"/>
    </row>
    <row r="10" spans="2:10" x14ac:dyDescent="0.25">
      <c r="B10" s="29"/>
      <c r="C10" s="30"/>
      <c r="D10" s="37"/>
      <c r="E10" s="37"/>
      <c r="F10" s="69"/>
    </row>
    <row r="11" spans="2:10" ht="22.5" customHeight="1" x14ac:dyDescent="0.25">
      <c r="B11" s="141" t="s">
        <v>45</v>
      </c>
      <c r="C11" s="142"/>
      <c r="D11" s="58" t="s">
        <v>46</v>
      </c>
      <c r="E11" s="45"/>
      <c r="F11" s="65"/>
    </row>
    <row r="12" spans="2:10" x14ac:dyDescent="0.25">
      <c r="B12" s="143" t="s">
        <v>47</v>
      </c>
      <c r="C12" s="144"/>
      <c r="D12" s="9" t="s">
        <v>48</v>
      </c>
      <c r="E12" s="42"/>
      <c r="F12" s="59" t="s">
        <v>49</v>
      </c>
      <c r="G12" s="1" t="s">
        <v>50</v>
      </c>
    </row>
    <row r="13" spans="2:10" x14ac:dyDescent="0.25">
      <c r="B13" s="143"/>
      <c r="C13" s="144"/>
      <c r="D13" s="9" t="s">
        <v>51</v>
      </c>
      <c r="E13" s="42"/>
      <c r="F13" s="70"/>
    </row>
    <row r="14" spans="2:10" x14ac:dyDescent="0.25">
      <c r="B14" s="143"/>
      <c r="C14" s="144"/>
      <c r="D14" s="9" t="s">
        <v>52</v>
      </c>
      <c r="E14" s="71"/>
      <c r="F14" s="70"/>
    </row>
    <row r="15" spans="2:10" ht="21.75" customHeight="1" x14ac:dyDescent="0.25">
      <c r="B15" s="141" t="s">
        <v>53</v>
      </c>
      <c r="C15" s="142"/>
      <c r="D15" s="9" t="s">
        <v>54</v>
      </c>
      <c r="E15" s="71"/>
      <c r="F15" s="70"/>
    </row>
    <row r="16" spans="2:10" ht="21" x14ac:dyDescent="0.25">
      <c r="B16" s="145" t="e">
        <f>#REF!</f>
        <v>#REF!</v>
      </c>
      <c r="C16" s="146"/>
      <c r="D16" s="9" t="s">
        <v>55</v>
      </c>
      <c r="E16" s="42"/>
      <c r="F16" s="60" t="s">
        <v>56</v>
      </c>
      <c r="G16" s="1" t="s">
        <v>57</v>
      </c>
    </row>
    <row r="17" spans="2:9" x14ac:dyDescent="0.25">
      <c r="B17" s="40"/>
      <c r="C17" s="41"/>
      <c r="D17" s="37"/>
      <c r="E17" s="37"/>
      <c r="F17" s="68"/>
    </row>
    <row r="18" spans="2:9" x14ac:dyDescent="0.25">
      <c r="B18" s="141" t="s">
        <v>58</v>
      </c>
      <c r="C18" s="142"/>
      <c r="D18" s="9" t="s">
        <v>59</v>
      </c>
      <c r="E18" s="42"/>
      <c r="F18" s="59" t="s">
        <v>60</v>
      </c>
      <c r="G18" s="1" t="s">
        <v>61</v>
      </c>
    </row>
    <row r="19" spans="2:9" x14ac:dyDescent="0.25">
      <c r="B19" s="141"/>
      <c r="C19" s="142"/>
      <c r="D19" s="9" t="s">
        <v>62</v>
      </c>
      <c r="E19" s="42"/>
      <c r="F19" s="59"/>
    </row>
    <row r="20" spans="2:9" ht="20.25" customHeight="1" x14ac:dyDescent="0.25">
      <c r="B20" s="126" t="e">
        <f>#REF!</f>
        <v>#REF!</v>
      </c>
      <c r="C20" s="127" t="e">
        <f>IF(B16="RURAL",#REF!,#REF!)</f>
        <v>#REF!</v>
      </c>
      <c r="D20" s="37"/>
      <c r="E20" s="37"/>
      <c r="F20" s="68"/>
    </row>
    <row r="21" spans="2:9" ht="20.25" customHeight="1" x14ac:dyDescent="0.25">
      <c r="B21" s="126"/>
      <c r="C21" s="127"/>
      <c r="D21" s="9" t="s">
        <v>63</v>
      </c>
      <c r="E21" s="42"/>
      <c r="F21" s="59" t="s">
        <v>64</v>
      </c>
      <c r="G21" s="1" t="s">
        <v>65</v>
      </c>
    </row>
    <row r="22" spans="2:9" ht="20.25" customHeight="1" x14ac:dyDescent="0.25">
      <c r="B22" s="126" t="e">
        <f>#REF!</f>
        <v>#REF!</v>
      </c>
      <c r="C22" s="128" t="e">
        <f>IF(B16="RURAL",#REF!,#REF!)</f>
        <v>#REF!</v>
      </c>
      <c r="D22" s="9" t="s">
        <v>66</v>
      </c>
      <c r="E22" s="42"/>
      <c r="F22" s="59"/>
    </row>
    <row r="23" spans="2:9" ht="15" customHeight="1" x14ac:dyDescent="0.25">
      <c r="B23" s="126"/>
      <c r="C23" s="128"/>
      <c r="D23" s="37"/>
      <c r="E23" s="37"/>
      <c r="F23" s="68"/>
      <c r="I23" s="34"/>
    </row>
    <row r="24" spans="2:9" x14ac:dyDescent="0.25">
      <c r="B24" s="29"/>
      <c r="C24" s="30"/>
      <c r="D24" s="9" t="s">
        <v>67</v>
      </c>
      <c r="E24" s="42"/>
      <c r="F24" s="59" t="s">
        <v>68</v>
      </c>
      <c r="G24" s="1" t="s">
        <v>69</v>
      </c>
      <c r="H24" s="35"/>
    </row>
    <row r="25" spans="2:9" ht="22.5" customHeight="1" x14ac:dyDescent="0.25">
      <c r="B25" s="141" t="s">
        <v>70</v>
      </c>
      <c r="C25" s="142"/>
      <c r="D25" s="9" t="s">
        <v>71</v>
      </c>
      <c r="E25" s="42"/>
      <c r="F25" s="61"/>
    </row>
    <row r="26" spans="2:9" x14ac:dyDescent="0.25">
      <c r="B26" s="124">
        <f>'Modal &amp; MX'!F30</f>
        <v>0</v>
      </c>
      <c r="C26" s="125"/>
      <c r="D26" s="37"/>
      <c r="E26" s="37"/>
      <c r="F26" s="68"/>
    </row>
    <row r="27" spans="2:9" ht="22.5" customHeight="1" x14ac:dyDescent="0.25">
      <c r="B27" s="124"/>
      <c r="C27" s="125"/>
      <c r="D27" s="58" t="s">
        <v>72</v>
      </c>
      <c r="E27" s="45"/>
      <c r="F27" s="65"/>
    </row>
    <row r="28" spans="2:9" x14ac:dyDescent="0.25">
      <c r="B28" s="124">
        <f>'Modal &amp; MX'!F31</f>
        <v>0</v>
      </c>
      <c r="C28" s="125"/>
      <c r="D28" s="9" t="s">
        <v>73</v>
      </c>
      <c r="E28" s="42"/>
      <c r="F28" s="59" t="s">
        <v>74</v>
      </c>
      <c r="G28" s="1" t="s">
        <v>75</v>
      </c>
    </row>
    <row r="29" spans="2:9" x14ac:dyDescent="0.25">
      <c r="B29" s="124"/>
      <c r="C29" s="125"/>
      <c r="D29" s="43" t="s">
        <v>76</v>
      </c>
      <c r="E29" s="42"/>
      <c r="F29" s="59" t="s">
        <v>77</v>
      </c>
    </row>
    <row r="30" spans="2:9" x14ac:dyDescent="0.25">
      <c r="B30" s="124">
        <f>'Modal &amp; MX'!F32</f>
        <v>0</v>
      </c>
      <c r="C30" s="125"/>
      <c r="D30" s="43"/>
      <c r="E30" s="2"/>
      <c r="F30" s="62"/>
    </row>
    <row r="31" spans="2:9" x14ac:dyDescent="0.25">
      <c r="B31" s="124"/>
      <c r="C31" s="125"/>
      <c r="D31" s="37"/>
      <c r="E31" s="37"/>
      <c r="F31" s="68"/>
    </row>
    <row r="32" spans="2:9" x14ac:dyDescent="0.25">
      <c r="B32" s="124">
        <f>'Modal &amp; MX'!F33</f>
        <v>0</v>
      </c>
      <c r="C32" s="125"/>
      <c r="D32" s="9" t="s">
        <v>78</v>
      </c>
      <c r="E32" s="42"/>
      <c r="F32" s="59" t="s">
        <v>79</v>
      </c>
      <c r="G32" s="1" t="s">
        <v>80</v>
      </c>
    </row>
    <row r="33" spans="2:7" x14ac:dyDescent="0.25">
      <c r="B33" s="124"/>
      <c r="C33" s="125"/>
      <c r="D33" s="9" t="s">
        <v>81</v>
      </c>
      <c r="E33" s="42"/>
      <c r="F33" s="59" t="s">
        <v>79</v>
      </c>
    </row>
    <row r="34" spans="2:7" x14ac:dyDescent="0.25">
      <c r="B34" s="124">
        <f>'Modal &amp; MX'!F34</f>
        <v>0</v>
      </c>
      <c r="C34" s="125"/>
      <c r="D34" s="37"/>
      <c r="E34" s="37"/>
      <c r="F34" s="68"/>
    </row>
    <row r="35" spans="2:7" x14ac:dyDescent="0.25">
      <c r="B35" s="124"/>
      <c r="C35" s="125"/>
      <c r="D35" s="9" t="s">
        <v>82</v>
      </c>
      <c r="E35" s="2"/>
      <c r="F35" s="59" t="s">
        <v>83</v>
      </c>
      <c r="G35" s="1" t="s">
        <v>84</v>
      </c>
    </row>
    <row r="36" spans="2:7" x14ac:dyDescent="0.25">
      <c r="B36" s="124">
        <f>'Modal &amp; MX'!F35</f>
        <v>0</v>
      </c>
      <c r="C36" s="125"/>
      <c r="D36" s="37"/>
      <c r="E36" s="37"/>
      <c r="F36" s="68"/>
    </row>
    <row r="37" spans="2:7" x14ac:dyDescent="0.25">
      <c r="B37" s="124"/>
      <c r="C37" s="125"/>
      <c r="D37" s="43" t="s">
        <v>85</v>
      </c>
      <c r="E37" s="2"/>
      <c r="F37" s="59" t="s">
        <v>86</v>
      </c>
      <c r="G37" s="1" t="s">
        <v>87</v>
      </c>
    </row>
    <row r="38" spans="2:7" x14ac:dyDescent="0.25">
      <c r="B38" s="124">
        <f>'Modal &amp; MX'!F36</f>
        <v>0</v>
      </c>
      <c r="C38" s="125"/>
      <c r="D38" s="37"/>
      <c r="E38" s="37"/>
      <c r="F38" s="68"/>
    </row>
    <row r="39" spans="2:7" ht="23.25" customHeight="1" x14ac:dyDescent="0.25">
      <c r="B39" s="124"/>
      <c r="C39" s="125"/>
      <c r="D39" s="58" t="s">
        <v>88</v>
      </c>
      <c r="E39" s="38"/>
      <c r="F39" s="72"/>
    </row>
    <row r="40" spans="2:7" ht="30" customHeight="1" x14ac:dyDescent="0.25">
      <c r="B40" s="129"/>
      <c r="C40" s="130"/>
      <c r="D40" s="9" t="s">
        <v>89</v>
      </c>
      <c r="E40" s="76">
        <f>E12+E13+E14+E15+E16+E18+E19+E21+E22+E24+E25+E28+E29</f>
        <v>0</v>
      </c>
      <c r="F40" s="63" t="s">
        <v>90</v>
      </c>
    </row>
    <row r="41" spans="2:7" ht="172.5" customHeight="1" x14ac:dyDescent="0.25">
      <c r="B41" s="138"/>
      <c r="C41" s="139"/>
      <c r="D41" s="139"/>
      <c r="E41" s="139"/>
      <c r="F41" s="140"/>
    </row>
    <row r="42" spans="2:7" ht="295.5" customHeight="1" x14ac:dyDescent="0.25">
      <c r="B42" s="31"/>
      <c r="C42" s="32"/>
      <c r="D42" s="73"/>
      <c r="E42" s="73"/>
      <c r="F42" s="33"/>
    </row>
    <row r="43" spans="2:7" x14ac:dyDescent="0.25">
      <c r="D43" s="36"/>
      <c r="E43" s="36"/>
    </row>
    <row r="46" spans="2:7" x14ac:dyDescent="0.25">
      <c r="D46" s="10"/>
      <c r="E46" s="10"/>
    </row>
    <row r="47" spans="2:7" x14ac:dyDescent="0.25">
      <c r="D47" s="10"/>
      <c r="E47" s="10"/>
    </row>
    <row r="48" spans="2:7" x14ac:dyDescent="0.25">
      <c r="D48" s="10"/>
      <c r="E48" s="10"/>
    </row>
  </sheetData>
  <mergeCells count="22">
    <mergeCell ref="B2:F2"/>
    <mergeCell ref="B1:F1"/>
    <mergeCell ref="B3:F3"/>
    <mergeCell ref="B41:F41"/>
    <mergeCell ref="B40:C40"/>
    <mergeCell ref="B11:C11"/>
    <mergeCell ref="B12:C14"/>
    <mergeCell ref="B15:C15"/>
    <mergeCell ref="B16:C16"/>
    <mergeCell ref="B18:C19"/>
    <mergeCell ref="B26:C27"/>
    <mergeCell ref="B28:C29"/>
    <mergeCell ref="B30:C31"/>
    <mergeCell ref="B32:C33"/>
    <mergeCell ref="B25:C25"/>
    <mergeCell ref="B20:B21"/>
    <mergeCell ref="B38:C39"/>
    <mergeCell ref="B22:B23"/>
    <mergeCell ref="C20:C21"/>
    <mergeCell ref="C22:C23"/>
    <mergeCell ref="B34:C35"/>
    <mergeCell ref="B36:C37"/>
  </mergeCells>
  <conditionalFormatting sqref="B26 B28 B30 B32 B34 B36 B38">
    <cfRule type="cellIs" dxfId="60" priority="62" operator="equal">
      <formula>0</formula>
    </cfRule>
  </conditionalFormatting>
  <conditionalFormatting sqref="B26">
    <cfRule type="containsText" dxfId="59" priority="69" operator="containsText" text="priority">
      <formula>NOT(ISERROR(SEARCH("priority",B26)))</formula>
    </cfRule>
  </conditionalFormatting>
  <conditionalFormatting sqref="B28">
    <cfRule type="containsText" dxfId="58" priority="68" operator="containsText" text="priority">
      <formula>NOT(ISERROR(SEARCH("priority",B28)))</formula>
    </cfRule>
  </conditionalFormatting>
  <conditionalFormatting sqref="B30">
    <cfRule type="containsText" dxfId="57" priority="67" operator="containsText" text="priority">
      <formula>NOT(ISERROR(SEARCH("priority",B30)))</formula>
    </cfRule>
  </conditionalFormatting>
  <conditionalFormatting sqref="B32">
    <cfRule type="containsText" dxfId="56" priority="66" operator="containsText" text="priority">
      <formula>NOT(ISERROR(SEARCH("priority",B32)))</formula>
    </cfRule>
  </conditionalFormatting>
  <conditionalFormatting sqref="B34">
    <cfRule type="containsText" dxfId="55" priority="65" operator="containsText" text="priority">
      <formula>NOT(ISERROR(SEARCH("priority",B34)))</formula>
    </cfRule>
  </conditionalFormatting>
  <conditionalFormatting sqref="B36">
    <cfRule type="containsText" dxfId="54" priority="64" operator="containsText" text="priority">
      <formula>NOT(ISERROR(SEARCH("priority",B36)))</formula>
    </cfRule>
  </conditionalFormatting>
  <conditionalFormatting sqref="B38">
    <cfRule type="containsText" dxfId="53" priority="63" operator="containsText" text="priority">
      <formula>NOT(ISERROR(SEARCH("priority",B38)))</formula>
    </cfRule>
  </conditionalFormatting>
  <conditionalFormatting sqref="C20">
    <cfRule type="containsText" dxfId="52" priority="37" operator="containsText" text="Mains Streets">
      <formula>NOT(ISERROR(SEARCH("Mains Streets",C20)))</formula>
    </cfRule>
    <cfRule type="containsText" dxfId="51" priority="38" operator="containsText" text="Civic Spaces">
      <formula>NOT(ISERROR(SEARCH("Civic Spaces",C20)))</formula>
    </cfRule>
    <cfRule type="containsText" dxfId="50" priority="39" operator="containsText" text="Urban Connectors">
      <formula>NOT(ISERROR(SEARCH("Urban Connectors",C20)))</formula>
    </cfRule>
    <cfRule type="containsText" dxfId="49" priority="40" operator="containsText" text="Local Streets">
      <formula>NOT(ISERROR(SEARCH("Local Streets",C20)))</formula>
    </cfRule>
    <cfRule type="containsText" dxfId="48" priority="41" operator="containsText" text="Points of Interest">
      <formula>NOT(ISERROR(SEARCH("Points of Interest",C20)))</formula>
    </cfRule>
    <cfRule type="containsText" dxfId="47" priority="42" operator="containsText" text="Peri-urban Roads">
      <formula>NOT(ISERROR(SEARCH("Peri-urban Roads",C20)))</formula>
    </cfRule>
    <cfRule type="containsText" dxfId="46" priority="43" operator="containsText" text="Rural Connectors">
      <formula>NOT(ISERROR(SEARCH("Rural Connectors",C20)))</formula>
    </cfRule>
    <cfRule type="containsText" dxfId="45" priority="44" operator="containsText" text="Rural Roads">
      <formula>NOT(ISERROR(SEARCH("Rural Roads",C20)))</formula>
    </cfRule>
    <cfRule type="containsText" dxfId="44" priority="45" operator="containsText" text="Activity Streets">
      <formula>NOT(ISERROR(SEARCH("Activity Streets",C20)))</formula>
    </cfRule>
    <cfRule type="containsErrors" dxfId="43" priority="46">
      <formula>ISERROR(C20)</formula>
    </cfRule>
    <cfRule type="containsText" dxfId="42" priority="47" operator="containsText" text="Mains Streets">
      <formula>NOT(ISERROR(SEARCH("Mains Streets",C20)))</formula>
    </cfRule>
    <cfRule type="containsText" dxfId="41" priority="48" operator="containsText" text="Civic Spaces">
      <formula>NOT(ISERROR(SEARCH("Civic Spaces",C20)))</formula>
    </cfRule>
    <cfRule type="containsText" dxfId="40" priority="49" operator="containsText" text="Urban Connectors">
      <formula>NOT(ISERROR(SEARCH("Urban Connectors",C20)))</formula>
    </cfRule>
    <cfRule type="containsText" dxfId="39" priority="50" operator="containsText" text="Local Streets">
      <formula>NOT(ISERROR(SEARCH("Local Streets",C20)))</formula>
    </cfRule>
    <cfRule type="containsText" dxfId="38" priority="51" operator="containsText" text="Points of Interest">
      <formula>NOT(ISERROR(SEARCH("Points of Interest",C20)))</formula>
    </cfRule>
    <cfRule type="containsText" dxfId="37" priority="52" operator="containsText" text="Peri-urban Roads">
      <formula>NOT(ISERROR(SEARCH("Peri-urban Roads",C20)))</formula>
    </cfRule>
    <cfRule type="containsText" dxfId="36" priority="53" operator="containsText" text="Rural Connectors">
      <formula>NOT(ISERROR(SEARCH("Rural Connectors",C20)))</formula>
    </cfRule>
    <cfRule type="containsText" dxfId="35" priority="54" operator="containsText" text="Rural Roads">
      <formula>NOT(ISERROR(SEARCH("Rural Roads",C20)))</formula>
    </cfRule>
    <cfRule type="containsText" dxfId="34" priority="55" operator="containsText" text="Activity Streets">
      <formula>NOT(ISERROR(SEARCH("Activity Streets",C20)))</formula>
    </cfRule>
    <cfRule type="containsText" dxfId="33" priority="56" operator="containsText" text="false">
      <formula>NOT(ISERROR(SEARCH("false",C20)))</formula>
    </cfRule>
    <cfRule type="notContainsBlanks" dxfId="32" priority="57">
      <formula>LEN(TRIM(C20))&gt;0</formula>
    </cfRule>
  </conditionalFormatting>
  <conditionalFormatting sqref="C22">
    <cfRule type="containsText" dxfId="31" priority="9" operator="containsText" text="access street">
      <formula>NOT(ISERROR(SEARCH("access street",C22)))</formula>
    </cfRule>
    <cfRule type="containsText" dxfId="30" priority="10" operator="containsText" text="access place">
      <formula>NOT(ISERROR(SEARCH("access place",C22)))</formula>
    </cfRule>
    <cfRule type="containsText" dxfId="29" priority="11" operator="containsText" text="collector">
      <formula>NOT(ISERROR(SEARCH("collector",C22)))</formula>
    </cfRule>
    <cfRule type="containsText" dxfId="28" priority="12" operator="containsText" text="distributor">
      <formula>NOT(ISERROR(SEARCH("distributor",C22)))</formula>
    </cfRule>
    <cfRule type="containsText" dxfId="27" priority="13" operator="containsText" text="arterial">
      <formula>NOT(ISERROR(SEARCH("arterial",C22)))</formula>
    </cfRule>
    <cfRule type="containsText" dxfId="26" priority="14" operator="containsText" text="user defined">
      <formula>NOT(ISERROR(SEARCH("user defined",C22)))</formula>
    </cfRule>
    <cfRule type="containsText" dxfId="25" priority="15" operator="containsText" text="Mains Streets">
      <formula>NOT(ISERROR(SEARCH("Mains Streets",C22)))</formula>
    </cfRule>
    <cfRule type="containsText" dxfId="24" priority="16" operator="containsText" text="Civic Spaces">
      <formula>NOT(ISERROR(SEARCH("Civic Spaces",C22)))</formula>
    </cfRule>
    <cfRule type="containsText" dxfId="23" priority="17" operator="containsText" text="Urban Connectors">
      <formula>NOT(ISERROR(SEARCH("Urban Connectors",C22)))</formula>
    </cfRule>
    <cfRule type="containsText" dxfId="22" priority="18" operator="containsText" text="Local Streets">
      <formula>NOT(ISERROR(SEARCH("Local Streets",C22)))</formula>
    </cfRule>
    <cfRule type="containsText" dxfId="21" priority="19" operator="containsText" text="Points of Interest">
      <formula>NOT(ISERROR(SEARCH("Points of Interest",C22)))</formula>
    </cfRule>
    <cfRule type="containsText" dxfId="20" priority="20" operator="containsText" text="Peri-urban Roads">
      <formula>NOT(ISERROR(SEARCH("Peri-urban Roads",C22)))</formula>
    </cfRule>
    <cfRule type="containsText" dxfId="19" priority="21" operator="containsText" text="Rural Connectors">
      <formula>NOT(ISERROR(SEARCH("Rural Connectors",C22)))</formula>
    </cfRule>
    <cfRule type="containsText" dxfId="18" priority="22" operator="containsText" text="Rural Roads">
      <formula>NOT(ISERROR(SEARCH("Rural Roads",C22)))</formula>
    </cfRule>
    <cfRule type="containsText" dxfId="17" priority="23" operator="containsText" text="Activity Streets">
      <formula>NOT(ISERROR(SEARCH("Activity Streets",C22)))</formula>
    </cfRule>
    <cfRule type="containsErrors" dxfId="16" priority="24">
      <formula>ISERROR(C22)</formula>
    </cfRule>
    <cfRule type="notContainsBlanks" dxfId="15" priority="25">
      <formula>LEN(TRIM(C22))&gt;0</formula>
    </cfRule>
    <cfRule type="containsText" dxfId="14" priority="26" operator="containsText" text="Mains Streets">
      <formula>NOT(ISERROR(SEARCH("Mains Streets",C22)))</formula>
    </cfRule>
    <cfRule type="containsText" dxfId="13" priority="27" operator="containsText" text="Civic Spaces">
      <formula>NOT(ISERROR(SEARCH("Civic Spaces",C22)))</formula>
    </cfRule>
    <cfRule type="containsText" dxfId="12" priority="28" operator="containsText" text="Urban Connectors">
      <formula>NOT(ISERROR(SEARCH("Urban Connectors",C22)))</formula>
    </cfRule>
    <cfRule type="containsText" dxfId="11" priority="29" operator="containsText" text="Local Streets">
      <formula>NOT(ISERROR(SEARCH("Local Streets",C22)))</formula>
    </cfRule>
    <cfRule type="containsText" dxfId="10" priority="30" operator="containsText" text="Points of Interest">
      <formula>NOT(ISERROR(SEARCH("Points of Interest",C22)))</formula>
    </cfRule>
    <cfRule type="containsText" dxfId="9" priority="31" operator="containsText" text="Peri-urban Roads">
      <formula>NOT(ISERROR(SEARCH("Peri-urban Roads",C22)))</formula>
    </cfRule>
    <cfRule type="containsText" dxfId="8" priority="32" operator="containsText" text="Rural Connectors">
      <formula>NOT(ISERROR(SEARCH("Rural Connectors",C22)))</formula>
    </cfRule>
    <cfRule type="containsText" dxfId="7" priority="33" operator="containsText" text="Rural Roads">
      <formula>NOT(ISERROR(SEARCH("Rural Roads",C22)))</formula>
    </cfRule>
    <cfRule type="containsText" dxfId="6" priority="34" operator="containsText" text="Activity Streets">
      <formula>NOT(ISERROR(SEARCH("Activity Streets",C22)))</formula>
    </cfRule>
    <cfRule type="containsErrors" dxfId="5" priority="35">
      <formula>ISERROR(C22)</formula>
    </cfRule>
    <cfRule type="notContainsBlanks" dxfId="4" priority="36">
      <formula>LEN(TRIM(C22))&gt;0</formula>
    </cfRule>
  </conditionalFormatting>
  <conditionalFormatting sqref="F6 F9 F11:F12 F16 F18:F19 F25 F28:F30 F38:F40">
    <cfRule type="containsText" dxfId="3" priority="84" operator="containsText" text="Yes">
      <formula>NOT(ISERROR(SEARCH("Yes",F6)))</formula>
    </cfRule>
    <cfRule type="containsText" dxfId="2" priority="85" operator="containsText" text="not suitable">
      <formula>NOT(ISERROR(SEARCH("not suitable",F6)))</formula>
    </cfRule>
    <cfRule type="containsText" dxfId="1" priority="86" operator="containsText" text="PRIORITY IDENTIFIED">
      <formula>NOT(ISERROR(SEARCH("PRIORITY IDENTIFIED",F6)))</formula>
    </cfRule>
    <cfRule type="containsText" dxfId="0" priority="87" operator="containsText" text="Possibly">
      <formula>NOT(ISERROR(SEARCH("Possibly",F6)))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&amp;CMovement and Place Framework Template</oddHeader>
    <oddFooter>&amp;CPlanning Scheme Policy - Geometric Road Design - Appendix 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promptTitle="Select Pathway Arrangement" prompt="Select Pathway Arrangement" xr:uid="{0ECA638F-99E9-4CBD-985B-852961AD1481}">
          <x14:formula1>
            <xm:f>'Lists (hide)'!$C$17:$C$20</xm:f>
          </x14:formula1>
          <xm:sqref>F39 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9C70-4518-413B-B9E8-5D9AEF78D940}">
  <sheetPr codeName="Sheet7">
    <tabColor theme="1" tint="4.9989318521683403E-2"/>
  </sheetPr>
  <dimension ref="A1:BN87"/>
  <sheetViews>
    <sheetView zoomScale="70" zoomScaleNormal="70" workbookViewId="0">
      <selection activeCell="J21" sqref="J21"/>
    </sheetView>
  </sheetViews>
  <sheetFormatPr defaultRowHeight="15" x14ac:dyDescent="0.25"/>
  <cols>
    <col min="2" max="2" width="11.28515625" customWidth="1"/>
    <col min="3" max="3" width="13" customWidth="1"/>
    <col min="4" max="4" width="36.85546875" bestFit="1" customWidth="1"/>
    <col min="14" max="14" width="14" customWidth="1"/>
    <col min="15" max="15" width="25.28515625" bestFit="1" customWidth="1"/>
    <col min="16" max="16" width="24.5703125" customWidth="1"/>
    <col min="17" max="17" width="13.28515625" bestFit="1" customWidth="1"/>
    <col min="18" max="18" width="25.28515625" bestFit="1" customWidth="1"/>
    <col min="19" max="19" width="11.7109375" bestFit="1" customWidth="1"/>
    <col min="20" max="20" width="13.42578125" bestFit="1" customWidth="1"/>
    <col min="39" max="39" width="11.7109375" bestFit="1" customWidth="1"/>
    <col min="42" max="42" width="16.28515625" bestFit="1" customWidth="1"/>
    <col min="43" max="43" width="13.28515625" customWidth="1"/>
  </cols>
  <sheetData>
    <row r="1" spans="1:66" ht="15.75" thickBot="1" x14ac:dyDescent="0.3"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Q1" t="s">
        <v>98</v>
      </c>
      <c r="R1" t="s">
        <v>99</v>
      </c>
      <c r="S1" t="s">
        <v>100</v>
      </c>
      <c r="T1" t="s">
        <v>101</v>
      </c>
      <c r="V1" s="1" t="s">
        <v>102</v>
      </c>
      <c r="AM1" s="1" t="s">
        <v>103</v>
      </c>
    </row>
    <row r="2" spans="1:66" ht="60" x14ac:dyDescent="0.25">
      <c r="A2">
        <v>8</v>
      </c>
      <c r="D2" t="s">
        <v>9</v>
      </c>
      <c r="U2" t="s">
        <v>104</v>
      </c>
      <c r="V2" s="4" t="s">
        <v>105</v>
      </c>
      <c r="W2" s="5" t="s">
        <v>106</v>
      </c>
      <c r="X2" s="6" t="s">
        <v>107</v>
      </c>
      <c r="Y2" s="5" t="s">
        <v>108</v>
      </c>
      <c r="Z2" s="6" t="s">
        <v>109</v>
      </c>
      <c r="AA2" s="5" t="s">
        <v>110</v>
      </c>
      <c r="AB2" s="6" t="s">
        <v>111</v>
      </c>
      <c r="AC2" s="5" t="s">
        <v>112</v>
      </c>
      <c r="AD2" s="6" t="s">
        <v>113</v>
      </c>
      <c r="AE2" s="7" t="s">
        <v>114</v>
      </c>
      <c r="AF2" s="5" t="s">
        <v>115</v>
      </c>
      <c r="AG2" s="6" t="s">
        <v>116</v>
      </c>
      <c r="AH2" s="8" t="s">
        <v>117</v>
      </c>
      <c r="AN2" s="4" t="s">
        <v>105</v>
      </c>
      <c r="AO2" s="5" t="s">
        <v>106</v>
      </c>
      <c r="AP2" s="6" t="s">
        <v>107</v>
      </c>
      <c r="AQ2" s="5" t="s">
        <v>108</v>
      </c>
      <c r="AR2" s="6" t="s">
        <v>109</v>
      </c>
      <c r="AS2" s="5" t="s">
        <v>110</v>
      </c>
      <c r="AT2" s="6" t="s">
        <v>111</v>
      </c>
      <c r="AU2" s="5" t="s">
        <v>112</v>
      </c>
      <c r="AV2" s="6" t="s">
        <v>113</v>
      </c>
      <c r="AW2" s="7" t="s">
        <v>114</v>
      </c>
      <c r="AX2" s="5" t="s">
        <v>115</v>
      </c>
      <c r="AY2" s="6" t="s">
        <v>116</v>
      </c>
      <c r="AZ2" s="8" t="s">
        <v>118</v>
      </c>
      <c r="BC2" s="3" t="s">
        <v>102</v>
      </c>
      <c r="BI2" s="3" t="s">
        <v>119</v>
      </c>
    </row>
    <row r="3" spans="1:66" x14ac:dyDescent="0.25">
      <c r="A3">
        <v>7</v>
      </c>
      <c r="D3" t="s">
        <v>120</v>
      </c>
      <c r="V3" t="s">
        <v>5</v>
      </c>
      <c r="W3" t="s">
        <v>5</v>
      </c>
      <c r="X3" t="s">
        <v>5</v>
      </c>
      <c r="Y3" t="s">
        <v>5</v>
      </c>
      <c r="Z3" t="s">
        <v>5</v>
      </c>
      <c r="AA3" t="s">
        <v>5</v>
      </c>
      <c r="AB3" t="s">
        <v>5</v>
      </c>
      <c r="AC3" t="s">
        <v>5</v>
      </c>
      <c r="AD3" t="s">
        <v>5</v>
      </c>
      <c r="AE3" t="s">
        <v>5</v>
      </c>
      <c r="AF3" t="s">
        <v>5</v>
      </c>
      <c r="AG3" t="s">
        <v>5</v>
      </c>
      <c r="AH3" t="s">
        <v>5</v>
      </c>
      <c r="AM3" t="s">
        <v>121</v>
      </c>
      <c r="AN3" s="10" t="e">
        <f>#REF!</f>
        <v>#REF!</v>
      </c>
      <c r="AO3" s="10" t="e">
        <f>#REF!</f>
        <v>#REF!</v>
      </c>
      <c r="AP3" s="10" t="e">
        <f>#REF!</f>
        <v>#REF!</v>
      </c>
      <c r="AQ3" s="10" t="e">
        <f>#REF!</f>
        <v>#REF!</v>
      </c>
      <c r="AR3" s="10" t="e">
        <f>#REF!</f>
        <v>#REF!</v>
      </c>
      <c r="AS3" s="10" t="e">
        <f>#REF!</f>
        <v>#REF!</v>
      </c>
      <c r="AT3" s="10" t="e">
        <f>#REF!</f>
        <v>#REF!</v>
      </c>
      <c r="AU3" s="10" t="e">
        <f>#REF!</f>
        <v>#REF!</v>
      </c>
      <c r="AV3" s="10" t="e">
        <f>#REF!</f>
        <v>#REF!</v>
      </c>
      <c r="AW3" s="10" t="e">
        <f>#REF!</f>
        <v>#REF!</v>
      </c>
      <c r="AX3" s="10" t="e">
        <f>#REF!</f>
        <v>#REF!</v>
      </c>
      <c r="AY3" s="10" t="e">
        <f>#REF!</f>
        <v>#REF!</v>
      </c>
      <c r="AZ3" s="10" t="e">
        <f>#REF!</f>
        <v>#REF!</v>
      </c>
      <c r="BD3" s="1" t="s">
        <v>27</v>
      </c>
      <c r="BE3" t="s">
        <v>122</v>
      </c>
      <c r="BF3" t="s">
        <v>123</v>
      </c>
      <c r="BG3" t="s">
        <v>124</v>
      </c>
      <c r="BJ3" s="1" t="s">
        <v>27</v>
      </c>
      <c r="BK3" t="s">
        <v>122</v>
      </c>
      <c r="BL3" t="s">
        <v>123</v>
      </c>
      <c r="BM3" t="s">
        <v>124</v>
      </c>
      <c r="BN3" t="s">
        <v>125</v>
      </c>
    </row>
    <row r="4" spans="1:66" x14ac:dyDescent="0.25">
      <c r="A4">
        <v>6</v>
      </c>
      <c r="D4" t="s">
        <v>126</v>
      </c>
      <c r="V4" t="s">
        <v>28</v>
      </c>
      <c r="W4" t="s">
        <v>28</v>
      </c>
      <c r="X4" t="s">
        <v>28</v>
      </c>
      <c r="Y4" t="s">
        <v>28</v>
      </c>
      <c r="Z4" t="s">
        <v>28</v>
      </c>
      <c r="AA4" t="s">
        <v>28</v>
      </c>
      <c r="AB4" t="s">
        <v>28</v>
      </c>
      <c r="AC4" t="s">
        <v>28</v>
      </c>
      <c r="AD4" t="s">
        <v>28</v>
      </c>
      <c r="AE4" t="s">
        <v>28</v>
      </c>
      <c r="AF4" t="s">
        <v>28</v>
      </c>
      <c r="AG4" t="s">
        <v>28</v>
      </c>
      <c r="AH4" t="s">
        <v>28</v>
      </c>
      <c r="AM4" t="s">
        <v>127</v>
      </c>
      <c r="AN4" s="10" t="e">
        <f>_xlfn.RANK.EQ(AN3,$AN$3:$AZ$3,0)</f>
        <v>#REF!</v>
      </c>
      <c r="AO4" s="10" t="e">
        <f t="shared" ref="AO4:AZ4" si="0">_xlfn.RANK.EQ(AO3,$AN$3:$AZ$3,0)</f>
        <v>#REF!</v>
      </c>
      <c r="AP4" s="10" t="e">
        <f t="shared" si="0"/>
        <v>#REF!</v>
      </c>
      <c r="AQ4" s="10" t="e">
        <f t="shared" si="0"/>
        <v>#REF!</v>
      </c>
      <c r="AR4" s="10" t="e">
        <f t="shared" si="0"/>
        <v>#REF!</v>
      </c>
      <c r="AS4" s="10" t="e">
        <f t="shared" si="0"/>
        <v>#REF!</v>
      </c>
      <c r="AT4" s="10" t="e">
        <f t="shared" si="0"/>
        <v>#REF!</v>
      </c>
      <c r="AU4" s="10" t="e">
        <f t="shared" si="0"/>
        <v>#REF!</v>
      </c>
      <c r="AV4" s="10" t="e">
        <f t="shared" si="0"/>
        <v>#REF!</v>
      </c>
      <c r="AW4" s="10" t="e">
        <f t="shared" si="0"/>
        <v>#REF!</v>
      </c>
      <c r="AX4" s="10" t="e">
        <f t="shared" si="0"/>
        <v>#REF!</v>
      </c>
      <c r="AY4" s="10" t="e">
        <f t="shared" si="0"/>
        <v>#REF!</v>
      </c>
      <c r="AZ4" s="10" t="e">
        <f t="shared" si="0"/>
        <v>#REF!</v>
      </c>
      <c r="BD4" s="1" t="s">
        <v>26</v>
      </c>
      <c r="BE4" t="s">
        <v>128</v>
      </c>
      <c r="BF4" t="s">
        <v>129</v>
      </c>
      <c r="BG4" t="s">
        <v>130</v>
      </c>
      <c r="BJ4" s="1" t="s">
        <v>26</v>
      </c>
      <c r="BK4" t="s">
        <v>128</v>
      </c>
      <c r="BL4" t="s">
        <v>129</v>
      </c>
      <c r="BM4" t="s">
        <v>130</v>
      </c>
      <c r="BN4" t="s">
        <v>131</v>
      </c>
    </row>
    <row r="5" spans="1:66" x14ac:dyDescent="0.25">
      <c r="A5">
        <v>5</v>
      </c>
      <c r="D5" t="s">
        <v>132</v>
      </c>
      <c r="AM5" t="s">
        <v>133</v>
      </c>
      <c r="AN5" s="10" t="e">
        <f>IF(AN4=1,"Highway",IF(AN4=2,"Highway",IF(AN4=3,"Highway","")))</f>
        <v>#REF!</v>
      </c>
      <c r="AO5" s="10" t="e">
        <f>IF(AO4=1,"Arterial",IF(AO4=2,"Arterial",IF(AO4=3,"Arterial","")))</f>
        <v>#REF!</v>
      </c>
      <c r="AP5" s="10" t="e">
        <f>IF(AP4=1,"Traffic Distributor",IF(AP4=2,"Traffic Distributor",IF(AP4=3,"Traffic Distributor","")))</f>
        <v>#REF!</v>
      </c>
      <c r="AQ5" s="10" t="e">
        <f>IF(AQ4=1,"Controlled Distributor",IF(AQ4=2,"Controlled Distributor",IF(AQ4=3,"Controlled Distributor","")))</f>
        <v>#REF!</v>
      </c>
      <c r="AR5" s="10" t="e">
        <f>IF(AR4=1,"Arterial Main Street",IF(AR4=2,"Arterial Main Street",IF(AR4=3,"Arterial Main Street","")))</f>
        <v>#REF!</v>
      </c>
      <c r="AS5" s="10" t="e">
        <f>IF(AS4=1,"Sub-Arterial Main Street",IF(AS4=2,"Sub-Arterial Main Street",IF(AS4=3,"Sub-Arterial Main Street","")))</f>
        <v>#REF!</v>
      </c>
      <c r="AT5" s="10" t="e">
        <f>IF(AT4=1,"Major Collector",IF(AT4=2,"Major Collector",IF(AT4=3,"Major Collector","")))</f>
        <v>#REF!</v>
      </c>
      <c r="AU5" s="10" t="e">
        <f>IF(AU4=1,"Minor Collector",IF(AU4=2,"Minor Collector",IF(AU4=3,"Minor Collector","")))</f>
        <v>#REF!</v>
      </c>
      <c r="AV5" s="10" t="e">
        <f>IF(AV4=1,"Access Street",IF(AV4=2,"Access Street",IF(AV4=3,"Access Street","")))</f>
        <v>#REF!</v>
      </c>
      <c r="AW5" s="10" t="e">
        <f>IF(AW4=1,"Laneway",IF(AW4=2,"Laneway",IF(AW4=3,"Laneway","")))</f>
        <v>#REF!</v>
      </c>
      <c r="AX5" s="10" t="e">
        <f>IF(AX4=1,"Access Place",IF(AX4=2,"Access Place",IF(AX4=3,"Access Place","")))</f>
        <v>#REF!</v>
      </c>
      <c r="AY5" s="10" t="e">
        <f>IF(AY4=1,"Centre Street",IF(AY4=2,"Centre Street",IF(AY4=3,"Centre Street","")))</f>
        <v>#REF!</v>
      </c>
      <c r="AZ5" s="10" t="e">
        <f>IF(AZ4=1,"Shared Zone",IF(AZ4=2,"Shared Zone",IF(AZ4=3,"Shared Zone","")))</f>
        <v>#REF!</v>
      </c>
      <c r="BD5" s="1" t="s">
        <v>25</v>
      </c>
      <c r="BE5" t="s">
        <v>134</v>
      </c>
      <c r="BF5" t="s">
        <v>135</v>
      </c>
      <c r="BG5" t="s">
        <v>136</v>
      </c>
      <c r="BJ5" s="1" t="s">
        <v>25</v>
      </c>
      <c r="BK5" t="s">
        <v>134</v>
      </c>
      <c r="BL5" t="s">
        <v>135</v>
      </c>
      <c r="BM5" t="s">
        <v>136</v>
      </c>
      <c r="BN5" t="s">
        <v>137</v>
      </c>
    </row>
    <row r="6" spans="1:66" x14ac:dyDescent="0.25">
      <c r="A6">
        <v>4</v>
      </c>
      <c r="D6" t="s">
        <v>15</v>
      </c>
      <c r="AM6" t="s">
        <v>138</v>
      </c>
      <c r="AN6" s="10" t="e">
        <f>IF(AN5=1,"Highway",IF(AN5=2,"Highway",IF(AN5=3,"Highway","")))</f>
        <v>#REF!</v>
      </c>
      <c r="AO6" s="10" t="e">
        <f>IF(AO5=1,"Arterial",IF(AO5=2,"Arterial",IF(AO5=3,"Arterial","")))</f>
        <v>#REF!</v>
      </c>
      <c r="AP6" s="10" t="e">
        <f>IF(AP5=1,"Traffic Distributor",IF(AP5=2,"Traffic Distributor",IF(AP5=3,"Traffic Distributor","")))</f>
        <v>#REF!</v>
      </c>
      <c r="AQ6" s="10" t="e">
        <f>IF(AQ5=1,"Controlled Distributor",IF(AQ5=2,"Controlled Distributor",IF(AQ5=3,"Controlled Distributor","")))</f>
        <v>#REF!</v>
      </c>
      <c r="AR6" s="10" t="e">
        <f>IF(AR5=1,"Arterial Main Street",IF(AR5=2,"Arterial Main Street",IF(AR5=3,"Arterial Main Street","")))</f>
        <v>#REF!</v>
      </c>
      <c r="AS6" s="10" t="e">
        <f>IF(AS5=1,"Sub-Arterial Main Street",IF(AS5=2,"Sub-Arterial Main Street",IF(AS5=3,"Sub-Arterial Main Street","")))</f>
        <v>#REF!</v>
      </c>
      <c r="AT6" s="10" t="e">
        <f>IF(AT5=1,"Major Collector",IF(AT5=2,"Major Collector",IF(AT5=3,"Major Collector","")))</f>
        <v>#REF!</v>
      </c>
      <c r="AU6" s="10" t="e">
        <f>IF(AU5=1,"Minor Collector",IF(AU5=2,"Minor Collector",IF(AU5=3,"Minor Collector","")))</f>
        <v>#REF!</v>
      </c>
      <c r="AV6" s="10" t="e">
        <f>IF(AV5=1,"Access Street",IF(AV5=2,"Access Street",IF(AV5=3,"Access Street","")))</f>
        <v>#REF!</v>
      </c>
      <c r="AW6" s="10" t="e">
        <f>IF(AW5=1,"Laneway",IF(AW5=2,"Laneway",IF(AW5=3,"Laneway","")))</f>
        <v>#REF!</v>
      </c>
      <c r="AX6" s="10" t="e">
        <f>IF(AX5=1,"Access Place",IF(AX5=2,"Access Place",IF(AX5=3,"Access Place","")))</f>
        <v>#REF!</v>
      </c>
      <c r="AY6" s="10" t="e">
        <f>IF(AY5=1,"Centre Street",IF(AY5=2,"Centre Street",IF(AY5=3,"Centre Street","")))</f>
        <v>#REF!</v>
      </c>
      <c r="AZ6" s="10" t="e">
        <f>IF(AZ5=1,"Shared Zone",IF(AZ5=2,"Shared Zone",IF(AZ5=3,"Shared Zone","")))</f>
        <v>#REF!</v>
      </c>
      <c r="BD6" s="1" t="s">
        <v>24</v>
      </c>
      <c r="BE6" t="s">
        <v>139</v>
      </c>
      <c r="BF6" t="s">
        <v>140</v>
      </c>
      <c r="BG6" t="s">
        <v>141</v>
      </c>
      <c r="BJ6" s="1" t="s">
        <v>24</v>
      </c>
      <c r="BK6" t="s">
        <v>139</v>
      </c>
      <c r="BL6" t="s">
        <v>140</v>
      </c>
      <c r="BM6" t="s">
        <v>141</v>
      </c>
      <c r="BN6" t="s">
        <v>142</v>
      </c>
    </row>
    <row r="7" spans="1:66" x14ac:dyDescent="0.25">
      <c r="A7">
        <v>3</v>
      </c>
      <c r="D7" t="s">
        <v>143</v>
      </c>
      <c r="AM7" t="s">
        <v>144</v>
      </c>
      <c r="AN7" s="2" t="s">
        <v>27</v>
      </c>
      <c r="AO7" s="2" t="s">
        <v>27</v>
      </c>
      <c r="AP7" s="2" t="s">
        <v>26</v>
      </c>
      <c r="AQ7" s="2" t="s">
        <v>26</v>
      </c>
      <c r="AR7" s="2" t="s">
        <v>27</v>
      </c>
      <c r="AS7" s="2" t="s">
        <v>27</v>
      </c>
      <c r="AT7" s="2" t="s">
        <v>25</v>
      </c>
      <c r="AU7" s="2" t="s">
        <v>25</v>
      </c>
      <c r="AV7" s="2" t="s">
        <v>24</v>
      </c>
      <c r="AW7" s="2" t="s">
        <v>24</v>
      </c>
      <c r="AX7" s="2" t="s">
        <v>24</v>
      </c>
      <c r="AY7" s="2" t="s">
        <v>26</v>
      </c>
      <c r="AZ7" s="2" t="s">
        <v>24</v>
      </c>
      <c r="BE7" s="1" t="s">
        <v>5</v>
      </c>
      <c r="BF7" s="1" t="s">
        <v>28</v>
      </c>
      <c r="BG7" s="1" t="s">
        <v>29</v>
      </c>
      <c r="BK7" s="1" t="s">
        <v>5</v>
      </c>
      <c r="BL7" s="1" t="s">
        <v>28</v>
      </c>
      <c r="BM7" s="1" t="s">
        <v>29</v>
      </c>
      <c r="BN7" s="1" t="s">
        <v>30</v>
      </c>
    </row>
    <row r="8" spans="1:66" x14ac:dyDescent="0.25">
      <c r="A8">
        <v>2</v>
      </c>
      <c r="D8" t="s">
        <v>145</v>
      </c>
      <c r="AM8" s="9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66" x14ac:dyDescent="0.25">
      <c r="A9">
        <v>1</v>
      </c>
      <c r="D9" t="s">
        <v>146</v>
      </c>
      <c r="AM9" s="9"/>
      <c r="AY9" s="10"/>
    </row>
    <row r="10" spans="1:66" x14ac:dyDescent="0.25">
      <c r="A10">
        <v>0</v>
      </c>
    </row>
    <row r="11" spans="1:66" ht="15.75" thickBot="1" x14ac:dyDescent="0.3">
      <c r="AM11" s="1" t="s">
        <v>147</v>
      </c>
    </row>
    <row r="12" spans="1:66" ht="60" x14ac:dyDescent="0.25">
      <c r="AN12" s="4" t="s">
        <v>105</v>
      </c>
      <c r="AO12" s="5" t="s">
        <v>106</v>
      </c>
      <c r="AP12" s="6" t="s">
        <v>107</v>
      </c>
      <c r="AQ12" s="5" t="s">
        <v>108</v>
      </c>
      <c r="AR12" s="6" t="s">
        <v>109</v>
      </c>
      <c r="AS12" s="5" t="s">
        <v>110</v>
      </c>
      <c r="AT12" s="6" t="s">
        <v>111</v>
      </c>
      <c r="AU12" s="5" t="s">
        <v>112</v>
      </c>
      <c r="AV12" s="6" t="s">
        <v>113</v>
      </c>
      <c r="AW12" s="7" t="s">
        <v>114</v>
      </c>
      <c r="AX12" s="5" t="s">
        <v>115</v>
      </c>
      <c r="AY12" s="6" t="s">
        <v>116</v>
      </c>
      <c r="AZ12" s="8" t="s">
        <v>118</v>
      </c>
    </row>
    <row r="13" spans="1:66" x14ac:dyDescent="0.25">
      <c r="G13" t="s">
        <v>148</v>
      </c>
      <c r="I13" t="s">
        <v>5</v>
      </c>
      <c r="J13" t="s">
        <v>5</v>
      </c>
      <c r="K13" t="s">
        <v>24</v>
      </c>
      <c r="N13" s="1" t="s">
        <v>149</v>
      </c>
      <c r="O13" s="1" t="s">
        <v>4</v>
      </c>
      <c r="P13" s="1" t="s">
        <v>150</v>
      </c>
      <c r="R13" s="1" t="s">
        <v>151</v>
      </c>
      <c r="S13" s="1" t="s">
        <v>152</v>
      </c>
      <c r="AM13" t="s">
        <v>121</v>
      </c>
      <c r="AN13" s="10" t="e">
        <f>#REF!</f>
        <v>#REF!</v>
      </c>
      <c r="AO13" s="10" t="e">
        <f>#REF!</f>
        <v>#REF!</v>
      </c>
      <c r="AP13" s="10" t="e">
        <f>#REF!</f>
        <v>#REF!</v>
      </c>
      <c r="AQ13" s="10" t="e">
        <f>#REF!</f>
        <v>#REF!</v>
      </c>
      <c r="AR13" s="10" t="e">
        <f>#REF!</f>
        <v>#REF!</v>
      </c>
      <c r="AS13" s="10" t="e">
        <f>#REF!</f>
        <v>#REF!</v>
      </c>
      <c r="AT13" s="10" t="e">
        <f>#REF!</f>
        <v>#REF!</v>
      </c>
      <c r="AU13" s="10" t="e">
        <f>#REF!</f>
        <v>#REF!</v>
      </c>
      <c r="AV13" s="10" t="e">
        <f>#REF!</f>
        <v>#REF!</v>
      </c>
      <c r="AW13" s="10" t="e">
        <f>#REF!</f>
        <v>#REF!</v>
      </c>
      <c r="AX13" s="10" t="e">
        <f>#REF!</f>
        <v>#REF!</v>
      </c>
      <c r="AY13" s="10" t="e">
        <f>#REF!</f>
        <v>#REF!</v>
      </c>
      <c r="AZ13" s="10" t="e">
        <f>#REF!</f>
        <v>#REF!</v>
      </c>
    </row>
    <row r="14" spans="1:66" x14ac:dyDescent="0.25">
      <c r="A14" t="s">
        <v>153</v>
      </c>
      <c r="G14" t="s">
        <v>154</v>
      </c>
      <c r="I14" t="s">
        <v>28</v>
      </c>
      <c r="J14" t="s">
        <v>28</v>
      </c>
      <c r="K14" t="s">
        <v>25</v>
      </c>
      <c r="N14" t="s">
        <v>4</v>
      </c>
      <c r="O14" t="s">
        <v>155</v>
      </c>
      <c r="P14" t="s">
        <v>156</v>
      </c>
      <c r="R14" t="s">
        <v>155</v>
      </c>
      <c r="S14" s="18">
        <v>4</v>
      </c>
      <c r="AM14" t="s">
        <v>127</v>
      </c>
      <c r="AN14" s="10" t="e">
        <f>_xlfn.RANK.EQ(AN13,$AN$13:$AZ$13,0)</f>
        <v>#REF!</v>
      </c>
      <c r="AO14" s="10" t="e">
        <f t="shared" ref="AO14:AZ14" si="1">_xlfn.RANK.EQ(AO13,$AN$13:$AZ$13,0)</f>
        <v>#REF!</v>
      </c>
      <c r="AP14" s="10" t="e">
        <f t="shared" si="1"/>
        <v>#REF!</v>
      </c>
      <c r="AQ14" s="10" t="e">
        <f t="shared" si="1"/>
        <v>#REF!</v>
      </c>
      <c r="AR14" s="10" t="e">
        <f t="shared" si="1"/>
        <v>#REF!</v>
      </c>
      <c r="AS14" s="10" t="e">
        <f t="shared" si="1"/>
        <v>#REF!</v>
      </c>
      <c r="AT14" s="10" t="e">
        <f t="shared" si="1"/>
        <v>#REF!</v>
      </c>
      <c r="AU14" s="10" t="e">
        <f t="shared" si="1"/>
        <v>#REF!</v>
      </c>
      <c r="AV14" s="10" t="e">
        <f t="shared" si="1"/>
        <v>#REF!</v>
      </c>
      <c r="AW14" s="10" t="e">
        <f t="shared" si="1"/>
        <v>#REF!</v>
      </c>
      <c r="AX14" s="10" t="e">
        <f t="shared" si="1"/>
        <v>#REF!</v>
      </c>
      <c r="AY14" s="10" t="e">
        <f t="shared" si="1"/>
        <v>#REF!</v>
      </c>
      <c r="AZ14" s="10" t="e">
        <f t="shared" si="1"/>
        <v>#REF!</v>
      </c>
    </row>
    <row r="15" spans="1:66" x14ac:dyDescent="0.25">
      <c r="I15" t="s">
        <v>29</v>
      </c>
      <c r="J15" t="s">
        <v>29</v>
      </c>
      <c r="K15" t="s">
        <v>26</v>
      </c>
      <c r="N15" t="s">
        <v>150</v>
      </c>
      <c r="O15" t="s">
        <v>157</v>
      </c>
      <c r="P15" t="s">
        <v>150</v>
      </c>
      <c r="R15" t="s">
        <v>157</v>
      </c>
      <c r="S15" s="18">
        <v>4</v>
      </c>
      <c r="AM15" t="s">
        <v>133</v>
      </c>
      <c r="AN15" s="10" t="e">
        <f>IF(AN14=1,"Highway",IF(AN14=2,"Highway",IF(AN14=3,"Highway","")))</f>
        <v>#REF!</v>
      </c>
      <c r="AO15" s="10" t="e">
        <f>IF(AO14=1,"Arterial",IF(AO14=2,"Arterial",IF(AO14=3,"Arterial","")))</f>
        <v>#REF!</v>
      </c>
      <c r="AP15" s="10" t="e">
        <f>IF(AP14=1,"Traffic Distributor",IF(AP14=2,"Traffic Distributor",IF(AP14=3,"Traffic Distributor","")))</f>
        <v>#REF!</v>
      </c>
      <c r="AQ15" s="10" t="e">
        <f>IF(AQ14=1,"Controlled Distributor",IF(AQ14=2,"Controlled Distributor",IF(AQ14=3,"Controlled Distributor","")))</f>
        <v>#REF!</v>
      </c>
      <c r="AR15" s="10" t="e">
        <f>IF(AR14=1,"Arterial Main Street",IF(AR14=2,"Arterial Main Street",IF(AR14=3,"Arterial Main Street","")))</f>
        <v>#REF!</v>
      </c>
      <c r="AS15" s="10" t="e">
        <f>IF(AS14=1,"Sub-Arterial Main Street",IF(AS14=2,"Sub-Arterial Main Street",IF(AS14=3,"Sub-Arterial Main Street","")))</f>
        <v>#REF!</v>
      </c>
      <c r="AT15" s="10" t="e">
        <f>IF(AT14=1,"Major Collector",IF(AT14=2,"Major Collector",IF(AT14=3,"Major Collector","")))</f>
        <v>#REF!</v>
      </c>
      <c r="AU15" s="10" t="e">
        <f>IF(AU14=1,"Minor Collector",IF(AU14=2,"Minor Collector",IF(AU14=3,"Minor Collector","")))</f>
        <v>#REF!</v>
      </c>
      <c r="AV15" s="10" t="e">
        <f>IF(AV14=1,"Access Street",IF(AV14=2,"Access Street",IF(AV14=3,"Access Street","")))</f>
        <v>#REF!</v>
      </c>
      <c r="AW15" s="10" t="e">
        <f>IF(AW14=1,"Laneway",IF(AW14=2,"Laneway",IF(AW14=3,"Laneway","")))</f>
        <v>#REF!</v>
      </c>
      <c r="AX15" s="10" t="e">
        <f>IF(AX14=1,"Access Place",IF(AX14=2,"Access Place",IF(AX14=3,"Access Place","")))</f>
        <v>#REF!</v>
      </c>
      <c r="AY15" s="10" t="e">
        <f>IF(AY14=1,"Centre Street",IF(AY14=2,"Centre Street",IF(AY14=3,"Centre Street","")))</f>
        <v>#REF!</v>
      </c>
      <c r="AZ15" s="10" t="e">
        <f>IF(AZ14=1,"Shared Zone",IF(AZ14=2,"Shared Zone",IF(AZ14=3,"Shared Zone","")))</f>
        <v>#REF!</v>
      </c>
    </row>
    <row r="16" spans="1:66" x14ac:dyDescent="0.25">
      <c r="C16" t="s">
        <v>158</v>
      </c>
      <c r="J16" t="s">
        <v>30</v>
      </c>
      <c r="K16" t="s">
        <v>27</v>
      </c>
      <c r="O16" t="s">
        <v>159</v>
      </c>
      <c r="P16" t="s">
        <v>160</v>
      </c>
      <c r="R16" t="s">
        <v>159</v>
      </c>
      <c r="S16" s="18">
        <v>4</v>
      </c>
      <c r="AM16" t="s">
        <v>138</v>
      </c>
      <c r="AN16" s="10" t="e">
        <f>IF(AN15=1,"Highway",IF(AN15=2,"Highway",IF(AN15=3,"Highway","")))</f>
        <v>#REF!</v>
      </c>
      <c r="AO16" s="10" t="e">
        <f>IF(AO15=1,"Arterial",IF(AO15=2,"Arterial",IF(AO15=3,"Arterial","")))</f>
        <v>#REF!</v>
      </c>
      <c r="AP16" s="10" t="e">
        <f>IF(AP15=1,"Traffic Distributor",IF(AP15=2,"Traffic Distributor",IF(AP15=3,"Traffic Distributor","")))</f>
        <v>#REF!</v>
      </c>
      <c r="AQ16" s="10" t="e">
        <f>IF(AQ15=1,"Controlled Distributor",IF(AQ15=2,"Controlled Distributor",IF(AQ15=3,"Controlled Distributor","")))</f>
        <v>#REF!</v>
      </c>
      <c r="AR16" s="10" t="e">
        <f>IF(AR15=1,"Arterial Main Street",IF(AR15=2,"Arterial Main Street",IF(AR15=3,"Arterial Main Street","")))</f>
        <v>#REF!</v>
      </c>
      <c r="AS16" s="10" t="e">
        <f>IF(AS15=1,"Sub-Arterial Main Street",IF(AS15=2,"Sub-Arterial Main Street",IF(AS15=3,"Sub-Arterial Main Street","")))</f>
        <v>#REF!</v>
      </c>
      <c r="AT16" s="10" t="e">
        <f>IF(AT15=1,"Major Collector",IF(AT15=2,"Major Collector",IF(AT15=3,"Major Collector","")))</f>
        <v>#REF!</v>
      </c>
      <c r="AU16" s="10" t="e">
        <f>IF(AU15=1,"Minor Collector",IF(AU15=2,"Minor Collector",IF(AU15=3,"Minor Collector","")))</f>
        <v>#REF!</v>
      </c>
      <c r="AV16" s="10" t="e">
        <f>IF(AV15=1,"Access Street",IF(AV15=2,"Access Street",IF(AV15=3,"Access Street","")))</f>
        <v>#REF!</v>
      </c>
      <c r="AW16" s="10" t="e">
        <f>IF(AW15=1,"Laneway",IF(AW15=2,"Laneway",IF(AW15=3,"Laneway","")))</f>
        <v>#REF!</v>
      </c>
      <c r="AX16" s="10" t="e">
        <f>IF(AX15=1,"Access Place",IF(AX15=2,"Access Place",IF(AX15=3,"Access Place","")))</f>
        <v>#REF!</v>
      </c>
      <c r="AY16" s="10" t="e">
        <f>IF(AY15=1,"Centre Street",IF(AY15=2,"Centre Street",IF(AY15=3,"Centre Street","")))</f>
        <v>#REF!</v>
      </c>
      <c r="AZ16" s="10" t="e">
        <f>IF(AZ15=1,"Shared Zone",IF(AZ15=2,"Shared Zone",IF(AZ15=3,"Shared Zone","")))</f>
        <v>#REF!</v>
      </c>
    </row>
    <row r="17" spans="3:52" x14ac:dyDescent="0.25">
      <c r="C17" t="s">
        <v>161</v>
      </c>
      <c r="O17" t="s">
        <v>162</v>
      </c>
      <c r="P17" t="s">
        <v>163</v>
      </c>
      <c r="R17" t="s">
        <v>162</v>
      </c>
      <c r="S17" s="18">
        <v>4</v>
      </c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3:52" x14ac:dyDescent="0.25">
      <c r="C18" t="s">
        <v>164</v>
      </c>
      <c r="O18" t="s">
        <v>165</v>
      </c>
      <c r="P18" t="s">
        <v>166</v>
      </c>
      <c r="R18" t="s">
        <v>165</v>
      </c>
      <c r="S18" s="18">
        <v>4</v>
      </c>
      <c r="AM18" s="9" t="s">
        <v>144</v>
      </c>
      <c r="AN18" s="10" t="s">
        <v>5</v>
      </c>
      <c r="AO18" s="10" t="s">
        <v>167</v>
      </c>
      <c r="AP18" s="10" t="s">
        <v>168</v>
      </c>
      <c r="AQ18" s="10" t="s">
        <v>167</v>
      </c>
      <c r="AR18" s="10" t="s">
        <v>28</v>
      </c>
      <c r="AS18" s="10" t="s">
        <v>29</v>
      </c>
      <c r="AT18" s="10" t="s">
        <v>168</v>
      </c>
      <c r="AU18" s="10" t="s">
        <v>167</v>
      </c>
      <c r="AV18" s="10" t="s">
        <v>167</v>
      </c>
      <c r="AW18" s="10" t="s">
        <v>5</v>
      </c>
      <c r="AX18" s="10" t="s">
        <v>5</v>
      </c>
      <c r="AY18" s="10" t="s">
        <v>169</v>
      </c>
      <c r="AZ18" s="10" t="s">
        <v>30</v>
      </c>
    </row>
    <row r="19" spans="3:52" x14ac:dyDescent="0.25">
      <c r="C19" t="s">
        <v>170</v>
      </c>
      <c r="O19" t="s">
        <v>163</v>
      </c>
      <c r="P19" t="s">
        <v>171</v>
      </c>
      <c r="R19" t="s">
        <v>163</v>
      </c>
      <c r="S19" s="18">
        <v>4</v>
      </c>
      <c r="AM19" s="9"/>
      <c r="AY19" s="10"/>
    </row>
    <row r="20" spans="3:52" ht="15.75" thickBot="1" x14ac:dyDescent="0.3">
      <c r="C20" t="s">
        <v>172</v>
      </c>
      <c r="O20" t="s">
        <v>173</v>
      </c>
      <c r="P20" t="s">
        <v>174</v>
      </c>
      <c r="R20" t="s">
        <v>173</v>
      </c>
      <c r="S20" s="18">
        <v>4</v>
      </c>
      <c r="AM20" s="1" t="s">
        <v>175</v>
      </c>
    </row>
    <row r="21" spans="3:52" ht="60" x14ac:dyDescent="0.25">
      <c r="O21" t="s">
        <v>166</v>
      </c>
      <c r="P21" t="s">
        <v>176</v>
      </c>
      <c r="R21" t="s">
        <v>166</v>
      </c>
      <c r="S21" s="18">
        <v>3</v>
      </c>
      <c r="AN21" s="4" t="s">
        <v>105</v>
      </c>
      <c r="AO21" s="5" t="s">
        <v>106</v>
      </c>
      <c r="AP21" s="6" t="s">
        <v>107</v>
      </c>
      <c r="AQ21" s="5" t="s">
        <v>108</v>
      </c>
      <c r="AR21" s="6" t="s">
        <v>109</v>
      </c>
      <c r="AS21" s="5" t="s">
        <v>110</v>
      </c>
      <c r="AT21" s="6" t="s">
        <v>111</v>
      </c>
      <c r="AU21" s="5" t="s">
        <v>112</v>
      </c>
      <c r="AV21" s="6" t="s">
        <v>113</v>
      </c>
      <c r="AW21" s="7" t="s">
        <v>114</v>
      </c>
      <c r="AX21" s="5" t="s">
        <v>115</v>
      </c>
      <c r="AY21" s="6" t="s">
        <v>116</v>
      </c>
      <c r="AZ21" s="8" t="s">
        <v>118</v>
      </c>
    </row>
    <row r="22" spans="3:52" x14ac:dyDescent="0.25">
      <c r="I22" t="s">
        <v>5</v>
      </c>
      <c r="J22" t="s">
        <v>5</v>
      </c>
      <c r="K22" t="s">
        <v>24</v>
      </c>
      <c r="O22" t="s">
        <v>177</v>
      </c>
      <c r="P22" t="s">
        <v>178</v>
      </c>
      <c r="R22" t="s">
        <v>177</v>
      </c>
      <c r="S22" s="18">
        <v>3</v>
      </c>
      <c r="AM22" t="s">
        <v>121</v>
      </c>
      <c r="AN22" s="10" t="e">
        <f>#REF!</f>
        <v>#REF!</v>
      </c>
      <c r="AO22" s="10" t="e">
        <f>#REF!</f>
        <v>#REF!</v>
      </c>
      <c r="AP22" s="10" t="e">
        <f>#REF!</f>
        <v>#REF!</v>
      </c>
      <c r="AQ22" s="10" t="e">
        <f>#REF!</f>
        <v>#REF!</v>
      </c>
      <c r="AR22" s="10" t="e">
        <f>#REF!</f>
        <v>#REF!</v>
      </c>
      <c r="AS22" s="10" t="e">
        <f>#REF!</f>
        <v>#REF!</v>
      </c>
      <c r="AT22" s="10" t="e">
        <f>#REF!</f>
        <v>#REF!</v>
      </c>
      <c r="AU22" s="10" t="e">
        <f>#REF!</f>
        <v>#REF!</v>
      </c>
      <c r="AV22" s="10" t="e">
        <f>#REF!</f>
        <v>#REF!</v>
      </c>
      <c r="AW22" s="10" t="e">
        <f>#REF!</f>
        <v>#REF!</v>
      </c>
      <c r="AX22" s="10" t="e">
        <f>#REF!</f>
        <v>#REF!</v>
      </c>
      <c r="AY22" s="10" t="e">
        <f>#REF!</f>
        <v>#REF!</v>
      </c>
      <c r="AZ22" s="10" t="e">
        <f>#REF!</f>
        <v>#REF!</v>
      </c>
    </row>
    <row r="23" spans="3:52" x14ac:dyDescent="0.25">
      <c r="O23" t="s">
        <v>179</v>
      </c>
      <c r="P23" t="s">
        <v>180</v>
      </c>
      <c r="R23" t="s">
        <v>179</v>
      </c>
      <c r="S23" s="18">
        <v>3</v>
      </c>
      <c r="AM23" t="s">
        <v>127</v>
      </c>
      <c r="AN23" s="10" t="e">
        <f t="shared" ref="AN23:AZ23" si="2">_xlfn.RANK.EQ(AN22,$AN$3:$AZ$3,0)</f>
        <v>#REF!</v>
      </c>
      <c r="AO23" s="10" t="e">
        <f t="shared" si="2"/>
        <v>#REF!</v>
      </c>
      <c r="AP23" s="10" t="e">
        <f t="shared" si="2"/>
        <v>#REF!</v>
      </c>
      <c r="AQ23" s="10" t="e">
        <f t="shared" si="2"/>
        <v>#REF!</v>
      </c>
      <c r="AR23" s="10" t="e">
        <f t="shared" si="2"/>
        <v>#REF!</v>
      </c>
      <c r="AS23" s="10" t="e">
        <f t="shared" si="2"/>
        <v>#REF!</v>
      </c>
      <c r="AT23" s="10" t="e">
        <f t="shared" si="2"/>
        <v>#REF!</v>
      </c>
      <c r="AU23" s="10" t="e">
        <f t="shared" si="2"/>
        <v>#REF!</v>
      </c>
      <c r="AV23" s="10" t="e">
        <f t="shared" si="2"/>
        <v>#REF!</v>
      </c>
      <c r="AW23" s="10" t="e">
        <f t="shared" si="2"/>
        <v>#REF!</v>
      </c>
      <c r="AX23" s="10" t="e">
        <f t="shared" si="2"/>
        <v>#REF!</v>
      </c>
      <c r="AY23" s="10" t="e">
        <f t="shared" si="2"/>
        <v>#REF!</v>
      </c>
      <c r="AZ23" s="10" t="e">
        <f t="shared" si="2"/>
        <v>#REF!</v>
      </c>
    </row>
    <row r="24" spans="3:52" x14ac:dyDescent="0.25">
      <c r="I24" t="s">
        <v>28</v>
      </c>
      <c r="J24" t="s">
        <v>28</v>
      </c>
      <c r="K24" t="s">
        <v>25</v>
      </c>
      <c r="O24" t="s">
        <v>181</v>
      </c>
      <c r="P24" s="18"/>
      <c r="R24" t="s">
        <v>181</v>
      </c>
      <c r="S24" s="18">
        <v>3</v>
      </c>
      <c r="AM24" t="s">
        <v>133</v>
      </c>
      <c r="AN24" s="10" t="e">
        <f>IF(AN23=1,"Highway",IF(AN23=2,"Highway",IF(AN23=3,"Highway","")))</f>
        <v>#REF!</v>
      </c>
      <c r="AO24" s="10" t="e">
        <f>IF(AO23=1,"Arterial",IF(AO23=2,"Arterial",IF(AO23=3,"Arterial","")))</f>
        <v>#REF!</v>
      </c>
      <c r="AP24" s="10" t="e">
        <f>IF(AP23=1,"Traffic Distributor",IF(AP23=2,"Traffic Distributor",IF(AP23=3,"Traffic Distributor","")))</f>
        <v>#REF!</v>
      </c>
      <c r="AQ24" s="10" t="e">
        <f>IF(AQ23=1,"Controlled Distributor",IF(AQ23=2,"Controlled Distributor",IF(AQ23=3,"Controlled Distributor","")))</f>
        <v>#REF!</v>
      </c>
      <c r="AR24" s="10" t="e">
        <f>IF(AR23=1,"Arterial Main Street",IF(AR23=2,"Arterial Main Street",IF(AR23=3,"Arterial Main Street","")))</f>
        <v>#REF!</v>
      </c>
      <c r="AS24" s="10" t="e">
        <f>IF(AS23=1,"Sub-Arterial Main Street",IF(AS23=2,"Sub-Arterial Main Street",IF(AS23=3,"Sub-Arterial Main Street","")))</f>
        <v>#REF!</v>
      </c>
      <c r="AT24" s="10" t="e">
        <f>IF(AT23=1,"Major Collector",IF(AT23=2,"Major Collector",IF(AT23=3,"Major Collector","")))</f>
        <v>#REF!</v>
      </c>
      <c r="AU24" s="10" t="e">
        <f>IF(AU23=1,"Minor Collector",IF(AU23=2,"Minor Collector",IF(AU23=3,"Minor Collector","")))</f>
        <v>#REF!</v>
      </c>
      <c r="AV24" s="10" t="e">
        <f>IF(AV23=1,"Access Street",IF(AV23=2,"Access Street",IF(AV23=3,"Access Street","")))</f>
        <v>#REF!</v>
      </c>
      <c r="AW24" s="10" t="e">
        <f>IF(AW23=1,"Laneway",IF(AW23=2,"Laneway",IF(AW23=3,"Laneway","")))</f>
        <v>#REF!</v>
      </c>
      <c r="AX24" s="10" t="e">
        <f>IF(AX23=1,"Access Place",IF(AX23=2,"Access Place",IF(AX23=3,"Access Place","")))</f>
        <v>#REF!</v>
      </c>
      <c r="AY24" s="10" t="e">
        <f>IF(AY23=1,"Centre Street",IF(AY23=2,"Centre Street",IF(AY23=3,"Centre Street","")))</f>
        <v>#REF!</v>
      </c>
      <c r="AZ24" s="10" t="e">
        <f>IF(AZ23=1,"Shared Zone",IF(AZ23=2,"Shared Zone",IF(AZ23=3,"Shared Zone","")))</f>
        <v>#REF!</v>
      </c>
    </row>
    <row r="25" spans="3:52" x14ac:dyDescent="0.25">
      <c r="O25" t="s">
        <v>182</v>
      </c>
      <c r="P25" s="18"/>
      <c r="R25" t="s">
        <v>182</v>
      </c>
      <c r="S25" s="18">
        <v>3</v>
      </c>
      <c r="AM25" t="s">
        <v>138</v>
      </c>
      <c r="AN25" s="10" t="e">
        <f>IF(AN24=1,"Highway",IF(AN24=2,"Highway",IF(AN24=3,"Highway","")))</f>
        <v>#REF!</v>
      </c>
      <c r="AO25" s="10" t="e">
        <f>IF(AO24=1,"Arterial",IF(AO24=2,"Arterial",IF(AO24=3,"Arterial","")))</f>
        <v>#REF!</v>
      </c>
      <c r="AP25" s="10" t="e">
        <f>IF(AP24=1,"Traffic Distributor",IF(AP24=2,"Traffic Distributor",IF(AP24=3,"Traffic Distributor","")))</f>
        <v>#REF!</v>
      </c>
      <c r="AQ25" s="10" t="e">
        <f>IF(AQ24=1,"Controlled Distributor",IF(AQ24=2,"Controlled Distributor",IF(AQ24=3,"Controlled Distributor","")))</f>
        <v>#REF!</v>
      </c>
      <c r="AR25" s="10" t="e">
        <f>IF(AR24=1,"Arterial Main Street",IF(AR24=2,"Arterial Main Street",IF(AR24=3,"Arterial Main Street","")))</f>
        <v>#REF!</v>
      </c>
      <c r="AS25" s="10" t="e">
        <f>IF(AS24=1,"Sub-Arterial Main Street",IF(AS24=2,"Sub-Arterial Main Street",IF(AS24=3,"Sub-Arterial Main Street","")))</f>
        <v>#REF!</v>
      </c>
      <c r="AT25" s="10" t="e">
        <f>IF(AT24=1,"Major Collector",IF(AT24=2,"Major Collector",IF(AT24=3,"Major Collector","")))</f>
        <v>#REF!</v>
      </c>
      <c r="AU25" s="10" t="e">
        <f>IF(AU24=1,"Minor Collector",IF(AU24=2,"Minor Collector",IF(AU24=3,"Minor Collector","")))</f>
        <v>#REF!</v>
      </c>
      <c r="AV25" s="10" t="e">
        <f>IF(AV24=1,"Access Street",IF(AV24=2,"Access Street",IF(AV24=3,"Access Street","")))</f>
        <v>#REF!</v>
      </c>
      <c r="AW25" s="10" t="e">
        <f>IF(AW24=1,"Laneway",IF(AW24=2,"Laneway",IF(AW24=3,"Laneway","")))</f>
        <v>#REF!</v>
      </c>
      <c r="AX25" s="10" t="e">
        <f>IF(AX24=1,"Access Place",IF(AX24=2,"Access Place",IF(AX24=3,"Access Place","")))</f>
        <v>#REF!</v>
      </c>
      <c r="AY25" s="10" t="e">
        <f>IF(AY24=1,"Centre Street",IF(AY24=2,"Centre Street",IF(AY24=3,"Centre Street","")))</f>
        <v>#REF!</v>
      </c>
      <c r="AZ25" s="10" t="e">
        <f>IF(AZ24=1,"Shared Zone",IF(AZ24=2,"Shared Zone",IF(AZ24=3,"Shared Zone","")))</f>
        <v>#REF!</v>
      </c>
    </row>
    <row r="26" spans="3:52" x14ac:dyDescent="0.25">
      <c r="I26" t="s">
        <v>29</v>
      </c>
      <c r="J26" t="s">
        <v>29</v>
      </c>
      <c r="K26" t="s">
        <v>26</v>
      </c>
      <c r="O26" t="s">
        <v>183</v>
      </c>
      <c r="P26" s="18"/>
      <c r="R26" t="s">
        <v>183</v>
      </c>
      <c r="S26" s="18">
        <v>3</v>
      </c>
      <c r="AM26" t="s">
        <v>184</v>
      </c>
      <c r="AN26" s="2" t="s">
        <v>27</v>
      </c>
      <c r="AO26" s="2" t="s">
        <v>27</v>
      </c>
      <c r="AP26" s="2" t="s">
        <v>26</v>
      </c>
      <c r="AQ26" s="2" t="s">
        <v>26</v>
      </c>
      <c r="AR26" s="2" t="s">
        <v>27</v>
      </c>
      <c r="AS26" s="2" t="s">
        <v>27</v>
      </c>
      <c r="AT26" s="2" t="s">
        <v>25</v>
      </c>
      <c r="AU26" s="2" t="s">
        <v>25</v>
      </c>
      <c r="AV26" s="2" t="s">
        <v>24</v>
      </c>
      <c r="AW26" s="2" t="s">
        <v>24</v>
      </c>
      <c r="AX26" s="2" t="s">
        <v>24</v>
      </c>
      <c r="AY26" s="2" t="s">
        <v>26</v>
      </c>
      <c r="AZ26" s="2" t="s">
        <v>24</v>
      </c>
    </row>
    <row r="27" spans="3:52" x14ac:dyDescent="0.25">
      <c r="O27" t="s">
        <v>171</v>
      </c>
      <c r="P27" s="18"/>
      <c r="R27" t="s">
        <v>171</v>
      </c>
      <c r="S27" s="18">
        <v>3</v>
      </c>
      <c r="AM27" s="9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3:52" x14ac:dyDescent="0.25">
      <c r="J28" t="s">
        <v>30</v>
      </c>
      <c r="K28" t="s">
        <v>27</v>
      </c>
      <c r="O28" t="s">
        <v>185</v>
      </c>
      <c r="P28" s="18"/>
      <c r="R28" t="s">
        <v>185</v>
      </c>
      <c r="S28" s="18">
        <v>3</v>
      </c>
      <c r="AM28" s="9"/>
      <c r="AY28" s="10"/>
    </row>
    <row r="29" spans="3:52" x14ac:dyDescent="0.25">
      <c r="O29" t="s">
        <v>186</v>
      </c>
      <c r="P29" s="18"/>
      <c r="R29" t="s">
        <v>186</v>
      </c>
      <c r="S29" s="18">
        <v>2</v>
      </c>
    </row>
    <row r="30" spans="3:52" ht="15.75" thickBot="1" x14ac:dyDescent="0.3">
      <c r="O30" t="s">
        <v>174</v>
      </c>
      <c r="P30" s="18"/>
      <c r="R30" t="s">
        <v>174</v>
      </c>
      <c r="S30" s="18">
        <v>2</v>
      </c>
      <c r="AM30" s="1" t="s">
        <v>187</v>
      </c>
    </row>
    <row r="31" spans="3:52" ht="60" x14ac:dyDescent="0.25">
      <c r="O31" t="s">
        <v>176</v>
      </c>
      <c r="P31" s="18"/>
      <c r="R31" t="s">
        <v>176</v>
      </c>
      <c r="S31" s="18">
        <v>2</v>
      </c>
      <c r="AN31" s="4" t="s">
        <v>105</v>
      </c>
      <c r="AO31" s="5" t="s">
        <v>106</v>
      </c>
      <c r="AP31" s="6" t="s">
        <v>107</v>
      </c>
      <c r="AQ31" s="5" t="s">
        <v>108</v>
      </c>
      <c r="AR31" s="6" t="s">
        <v>109</v>
      </c>
      <c r="AS31" s="5" t="s">
        <v>110</v>
      </c>
      <c r="AT31" s="6" t="s">
        <v>111</v>
      </c>
      <c r="AU31" s="5" t="s">
        <v>112</v>
      </c>
      <c r="AV31" s="6" t="s">
        <v>113</v>
      </c>
      <c r="AW31" s="7" t="s">
        <v>114</v>
      </c>
      <c r="AX31" s="5" t="s">
        <v>115</v>
      </c>
      <c r="AY31" s="6" t="s">
        <v>116</v>
      </c>
      <c r="AZ31" s="8" t="s">
        <v>118</v>
      </c>
    </row>
    <row r="32" spans="3:52" x14ac:dyDescent="0.25">
      <c r="O32" t="s">
        <v>178</v>
      </c>
      <c r="P32" s="18"/>
      <c r="R32" t="s">
        <v>178</v>
      </c>
      <c r="S32" s="18">
        <v>2</v>
      </c>
      <c r="AM32" t="s">
        <v>121</v>
      </c>
      <c r="AN32" s="10" t="e">
        <f>#REF!</f>
        <v>#REF!</v>
      </c>
      <c r="AO32" s="10" t="e">
        <f>#REF!</f>
        <v>#REF!</v>
      </c>
      <c r="AP32" s="10" t="e">
        <f>#REF!</f>
        <v>#REF!</v>
      </c>
      <c r="AQ32" s="10" t="e">
        <f>#REF!</f>
        <v>#REF!</v>
      </c>
      <c r="AR32" s="10" t="e">
        <f>#REF!</f>
        <v>#REF!</v>
      </c>
      <c r="AS32" s="10" t="e">
        <f>#REF!</f>
        <v>#REF!</v>
      </c>
      <c r="AT32" s="10" t="e">
        <f>#REF!</f>
        <v>#REF!</v>
      </c>
      <c r="AU32" s="10" t="e">
        <f>#REF!</f>
        <v>#REF!</v>
      </c>
      <c r="AV32" s="10" t="e">
        <f>#REF!</f>
        <v>#REF!</v>
      </c>
      <c r="AW32" s="10" t="e">
        <f>#REF!</f>
        <v>#REF!</v>
      </c>
      <c r="AX32" s="10" t="e">
        <f>#REF!</f>
        <v>#REF!</v>
      </c>
      <c r="AY32" s="10" t="e">
        <f>#REF!</f>
        <v>#REF!</v>
      </c>
      <c r="AZ32" s="10" t="e">
        <f>#REF!</f>
        <v>#REF!</v>
      </c>
    </row>
    <row r="33" spans="2:52" x14ac:dyDescent="0.25">
      <c r="O33" t="s">
        <v>180</v>
      </c>
      <c r="P33" s="18"/>
      <c r="R33" t="s">
        <v>180</v>
      </c>
      <c r="S33" s="18">
        <v>1</v>
      </c>
      <c r="AM33" t="s">
        <v>127</v>
      </c>
      <c r="AN33" s="10" t="e">
        <f t="shared" ref="AN33:AZ33" si="3">_xlfn.RANK.EQ(AN32,$AN$13:$AZ$13,0)</f>
        <v>#REF!</v>
      </c>
      <c r="AO33" s="10" t="e">
        <f t="shared" si="3"/>
        <v>#REF!</v>
      </c>
      <c r="AP33" s="10" t="e">
        <f t="shared" si="3"/>
        <v>#REF!</v>
      </c>
      <c r="AQ33" s="10" t="e">
        <f t="shared" si="3"/>
        <v>#REF!</v>
      </c>
      <c r="AR33" s="10" t="e">
        <f t="shared" si="3"/>
        <v>#REF!</v>
      </c>
      <c r="AS33" s="10" t="e">
        <f t="shared" si="3"/>
        <v>#REF!</v>
      </c>
      <c r="AT33" s="10" t="e">
        <f t="shared" si="3"/>
        <v>#REF!</v>
      </c>
      <c r="AU33" s="10" t="e">
        <f t="shared" si="3"/>
        <v>#REF!</v>
      </c>
      <c r="AV33" s="10" t="e">
        <f t="shared" si="3"/>
        <v>#REF!</v>
      </c>
      <c r="AW33" s="10" t="e">
        <f t="shared" si="3"/>
        <v>#REF!</v>
      </c>
      <c r="AX33" s="10" t="e">
        <f t="shared" si="3"/>
        <v>#REF!</v>
      </c>
      <c r="AY33" s="10" t="e">
        <f t="shared" si="3"/>
        <v>#REF!</v>
      </c>
      <c r="AZ33" s="10" t="e">
        <f t="shared" si="3"/>
        <v>#REF!</v>
      </c>
    </row>
    <row r="34" spans="2:52" x14ac:dyDescent="0.25">
      <c r="O34" t="s">
        <v>160</v>
      </c>
      <c r="P34" s="18"/>
      <c r="R34" t="s">
        <v>156</v>
      </c>
      <c r="S34" s="18">
        <v>1</v>
      </c>
      <c r="AM34" t="s">
        <v>133</v>
      </c>
      <c r="AN34" s="10" t="e">
        <f>IF(AN33=1,"Highway",IF(AN33=2,"Highway",IF(AN33=3,"Highway","")))</f>
        <v>#REF!</v>
      </c>
      <c r="AO34" s="10" t="e">
        <f>IF(AO33=1,"Arterial",IF(AO33=2,"Arterial",IF(AO33=3,"Arterial","")))</f>
        <v>#REF!</v>
      </c>
      <c r="AP34" s="10" t="e">
        <f>IF(AP33=1,"Traffic Distributor",IF(AP33=2,"Traffic Distributor",IF(AP33=3,"Traffic Distributor","")))</f>
        <v>#REF!</v>
      </c>
      <c r="AQ34" s="10" t="e">
        <f>IF(AQ33=1,"Controlled Distributor",IF(AQ33=2,"Controlled Distributor",IF(AQ33=3,"Controlled Distributor","")))</f>
        <v>#REF!</v>
      </c>
      <c r="AR34" s="10" t="e">
        <f>IF(AR33=1,"Arterial Main Street",IF(AR33=2,"Arterial Main Street",IF(AR33=3,"Arterial Main Street","")))</f>
        <v>#REF!</v>
      </c>
      <c r="AS34" s="10" t="e">
        <f>IF(AS33=1,"Sub-Arterial Main Street",IF(AS33=2,"Sub-Arterial Main Street",IF(AS33=3,"Sub-Arterial Main Street","")))</f>
        <v>#REF!</v>
      </c>
      <c r="AT34" s="10" t="e">
        <f>IF(AT33=1,"Major Collector",IF(AT33=2,"Major Collector",IF(AT33=3,"Major Collector","")))</f>
        <v>#REF!</v>
      </c>
      <c r="AU34" s="10" t="e">
        <f>IF(AU33=1,"Minor Collector",IF(AU33=2,"Minor Collector",IF(AU33=3,"Minor Collector","")))</f>
        <v>#REF!</v>
      </c>
      <c r="AV34" s="10" t="e">
        <f>IF(AV33=1,"Access Street",IF(AV33=2,"Access Street",IF(AV33=3,"Access Street","")))</f>
        <v>#REF!</v>
      </c>
      <c r="AW34" s="10" t="e">
        <f>IF(AW33=1,"Laneway",IF(AW33=2,"Laneway",IF(AW33=3,"Laneway","")))</f>
        <v>#REF!</v>
      </c>
      <c r="AX34" s="10" t="e">
        <f>IF(AX33=1,"Access Place",IF(AX33=2,"Access Place",IF(AX33=3,"Access Place","")))</f>
        <v>#REF!</v>
      </c>
      <c r="AY34" s="10" t="e">
        <f>IF(AY33=1,"Centre Street",IF(AY33=2,"Centre Street",IF(AY33=3,"Centre Street","")))</f>
        <v>#REF!</v>
      </c>
      <c r="AZ34" s="10" t="e">
        <f>IF(AZ33=1,"Shared Zone",IF(AZ33=2,"Shared Zone",IF(AZ33=3,"Shared Zone","")))</f>
        <v>#REF!</v>
      </c>
    </row>
    <row r="35" spans="2:52" x14ac:dyDescent="0.25">
      <c r="O35" s="18"/>
      <c r="P35" s="18"/>
      <c r="R35" t="s">
        <v>150</v>
      </c>
      <c r="S35" s="18">
        <v>1</v>
      </c>
      <c r="AM35" t="s">
        <v>138</v>
      </c>
      <c r="AN35" s="10" t="e">
        <f>IF(AN34=1,"Highway",IF(AN34=2,"Highway",IF(AN34=3,"Highway","")))</f>
        <v>#REF!</v>
      </c>
      <c r="AO35" s="10" t="e">
        <f>IF(AO34=1,"Arterial",IF(AO34=2,"Arterial",IF(AO34=3,"Arterial","")))</f>
        <v>#REF!</v>
      </c>
      <c r="AP35" s="10" t="e">
        <f>IF(AP34=1,"Traffic Distributor",IF(AP34=2,"Traffic Distributor",IF(AP34=3,"Traffic Distributor","")))</f>
        <v>#REF!</v>
      </c>
      <c r="AQ35" s="10" t="e">
        <f>IF(AQ34=1,"Controlled Distributor",IF(AQ34=2,"Controlled Distributor",IF(AQ34=3,"Controlled Distributor","")))</f>
        <v>#REF!</v>
      </c>
      <c r="AR35" s="10" t="e">
        <f>IF(AR34=1,"Arterial Main Street",IF(AR34=2,"Arterial Main Street",IF(AR34=3,"Arterial Main Street","")))</f>
        <v>#REF!</v>
      </c>
      <c r="AS35" s="10" t="e">
        <f>IF(AS34=1,"Sub-Arterial Main Street",IF(AS34=2,"Sub-Arterial Main Street",IF(AS34=3,"Sub-Arterial Main Street","")))</f>
        <v>#REF!</v>
      </c>
      <c r="AT35" s="10" t="e">
        <f>IF(AT34=1,"Major Collector",IF(AT34=2,"Major Collector",IF(AT34=3,"Major Collector","")))</f>
        <v>#REF!</v>
      </c>
      <c r="AU35" s="10" t="e">
        <f>IF(AU34=1,"Minor Collector",IF(AU34=2,"Minor Collector",IF(AU34=3,"Minor Collector","")))</f>
        <v>#REF!</v>
      </c>
      <c r="AV35" s="10" t="e">
        <f>IF(AV34=1,"Access Street",IF(AV34=2,"Access Street",IF(AV34=3,"Access Street","")))</f>
        <v>#REF!</v>
      </c>
      <c r="AW35" s="10" t="e">
        <f>IF(AW34=1,"Laneway",IF(AW34=2,"Laneway",IF(AW34=3,"Laneway","")))</f>
        <v>#REF!</v>
      </c>
      <c r="AX35" s="10" t="e">
        <f>IF(AX34=1,"Access Place",IF(AX34=2,"Access Place",IF(AX34=3,"Access Place","")))</f>
        <v>#REF!</v>
      </c>
      <c r="AY35" s="10" t="e">
        <f>IF(AY34=1,"Centre Street",IF(AY34=2,"Centre Street",IF(AY34=3,"Centre Street","")))</f>
        <v>#REF!</v>
      </c>
      <c r="AZ35" s="10" t="e">
        <f>IF(AZ34=1,"Shared Zone",IF(AZ34=2,"Shared Zone",IF(AZ34=3,"Shared Zone","")))</f>
        <v>#REF!</v>
      </c>
    </row>
    <row r="36" spans="2:52" x14ac:dyDescent="0.25">
      <c r="O36" s="18"/>
      <c r="P36" s="18"/>
      <c r="R36" t="s">
        <v>160</v>
      </c>
      <c r="S36" s="18">
        <v>1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2:52" x14ac:dyDescent="0.25">
      <c r="AM37" s="9" t="s">
        <v>144</v>
      </c>
      <c r="AN37" s="10" t="s">
        <v>5</v>
      </c>
      <c r="AO37" s="10" t="s">
        <v>28</v>
      </c>
      <c r="AP37" s="10" t="s">
        <v>5</v>
      </c>
      <c r="AQ37" s="10" t="s">
        <v>28</v>
      </c>
      <c r="AR37" s="10" t="s">
        <v>5</v>
      </c>
      <c r="AS37" s="10" t="s">
        <v>28</v>
      </c>
      <c r="AT37" s="10" t="s">
        <v>5</v>
      </c>
      <c r="AU37" s="10" t="s">
        <v>28</v>
      </c>
      <c r="AV37" s="10" t="s">
        <v>168</v>
      </c>
      <c r="AW37" s="10" t="s">
        <v>5</v>
      </c>
      <c r="AX37" s="10" t="s">
        <v>5</v>
      </c>
      <c r="AY37" s="10" t="s">
        <v>28</v>
      </c>
      <c r="AZ37" s="10" t="s">
        <v>28</v>
      </c>
    </row>
    <row r="38" spans="2:52" x14ac:dyDescent="0.25">
      <c r="B38" s="26" t="s">
        <v>188</v>
      </c>
      <c r="C38" s="26"/>
    </row>
    <row r="39" spans="2:52" x14ac:dyDescent="0.25">
      <c r="B39" s="1" t="s">
        <v>189</v>
      </c>
      <c r="C39" s="1" t="s">
        <v>190</v>
      </c>
      <c r="D39" s="1" t="s">
        <v>191</v>
      </c>
    </row>
    <row r="40" spans="2:52" x14ac:dyDescent="0.25">
      <c r="B40">
        <v>4</v>
      </c>
      <c r="C40" t="s">
        <v>192</v>
      </c>
      <c r="D40" t="s">
        <v>4</v>
      </c>
    </row>
    <row r="41" spans="2:52" x14ac:dyDescent="0.25">
      <c r="B41">
        <v>4.5</v>
      </c>
      <c r="C41" t="s">
        <v>192</v>
      </c>
      <c r="D41" t="s">
        <v>4</v>
      </c>
    </row>
    <row r="42" spans="2:52" x14ac:dyDescent="0.25">
      <c r="B42">
        <v>5</v>
      </c>
      <c r="C42" t="s">
        <v>192</v>
      </c>
      <c r="D42" t="s">
        <v>4</v>
      </c>
    </row>
    <row r="43" spans="2:52" x14ac:dyDescent="0.25">
      <c r="B43">
        <v>5.5</v>
      </c>
      <c r="C43" t="s">
        <v>193</v>
      </c>
      <c r="D43" t="s">
        <v>4</v>
      </c>
    </row>
    <row r="44" spans="2:52" x14ac:dyDescent="0.25">
      <c r="B44">
        <v>6</v>
      </c>
      <c r="C44" t="s">
        <v>193</v>
      </c>
      <c r="D44" t="s">
        <v>4</v>
      </c>
    </row>
    <row r="45" spans="2:52" x14ac:dyDescent="0.25">
      <c r="B45">
        <v>7.5</v>
      </c>
      <c r="C45" t="s">
        <v>194</v>
      </c>
      <c r="D45" t="s">
        <v>4</v>
      </c>
    </row>
    <row r="46" spans="2:52" x14ac:dyDescent="0.25">
      <c r="B46">
        <v>9</v>
      </c>
      <c r="C46" t="s">
        <v>194</v>
      </c>
      <c r="D46" t="s">
        <v>4</v>
      </c>
    </row>
    <row r="47" spans="2:52" x14ac:dyDescent="0.25">
      <c r="B47">
        <v>10</v>
      </c>
      <c r="C47" t="s">
        <v>194</v>
      </c>
      <c r="D47" t="s">
        <v>4</v>
      </c>
    </row>
    <row r="48" spans="2:52" x14ac:dyDescent="0.25">
      <c r="B48">
        <v>6</v>
      </c>
      <c r="C48" t="s">
        <v>195</v>
      </c>
      <c r="D48" t="s">
        <v>150</v>
      </c>
    </row>
    <row r="49" spans="2:4" x14ac:dyDescent="0.25">
      <c r="B49">
        <v>7</v>
      </c>
      <c r="C49" t="s">
        <v>195</v>
      </c>
      <c r="D49" t="s">
        <v>150</v>
      </c>
    </row>
    <row r="50" spans="2:4" x14ac:dyDescent="0.25">
      <c r="B50">
        <v>8.5</v>
      </c>
      <c r="C50" t="s">
        <v>196</v>
      </c>
      <c r="D50" t="s">
        <v>150</v>
      </c>
    </row>
    <row r="51" spans="2:4" x14ac:dyDescent="0.25">
      <c r="B51">
        <v>10.5</v>
      </c>
      <c r="C51" t="s">
        <v>196</v>
      </c>
      <c r="D51" t="s">
        <v>150</v>
      </c>
    </row>
    <row r="52" spans="2:4" x14ac:dyDescent="0.25">
      <c r="B52">
        <v>11</v>
      </c>
      <c r="C52" t="s">
        <v>196</v>
      </c>
      <c r="D52" t="s">
        <v>150</v>
      </c>
    </row>
    <row r="53" spans="2:4" x14ac:dyDescent="0.25">
      <c r="B53">
        <v>19.5</v>
      </c>
      <c r="C53" t="s">
        <v>196</v>
      </c>
      <c r="D53" t="s">
        <v>150</v>
      </c>
    </row>
    <row r="55" spans="2:4" x14ac:dyDescent="0.25">
      <c r="B55" s="26" t="s">
        <v>197</v>
      </c>
      <c r="C55" s="26"/>
    </row>
    <row r="56" spans="2:4" x14ac:dyDescent="0.25">
      <c r="B56" s="1" t="s">
        <v>189</v>
      </c>
      <c r="C56" s="1" t="s">
        <v>190</v>
      </c>
      <c r="D56" s="1" t="s">
        <v>191</v>
      </c>
    </row>
    <row r="57" spans="2:4" x14ac:dyDescent="0.25">
      <c r="B57">
        <v>4</v>
      </c>
      <c r="C57" t="s">
        <v>198</v>
      </c>
      <c r="D57" t="s">
        <v>4</v>
      </c>
    </row>
    <row r="58" spans="2:4" x14ac:dyDescent="0.25">
      <c r="B58">
        <v>4.5</v>
      </c>
      <c r="C58" t="s">
        <v>198</v>
      </c>
      <c r="D58" t="s">
        <v>4</v>
      </c>
    </row>
    <row r="59" spans="2:4" x14ac:dyDescent="0.25">
      <c r="B59">
        <v>5</v>
      </c>
      <c r="C59" t="s">
        <v>198</v>
      </c>
      <c r="D59" t="s">
        <v>4</v>
      </c>
    </row>
    <row r="60" spans="2:4" x14ac:dyDescent="0.25">
      <c r="B60">
        <v>5.5</v>
      </c>
      <c r="C60" t="s">
        <v>199</v>
      </c>
      <c r="D60" t="s">
        <v>4</v>
      </c>
    </row>
    <row r="61" spans="2:4" x14ac:dyDescent="0.25">
      <c r="B61">
        <v>6</v>
      </c>
      <c r="C61" t="s">
        <v>199</v>
      </c>
      <c r="D61" t="s">
        <v>4</v>
      </c>
    </row>
    <row r="62" spans="2:4" x14ac:dyDescent="0.25">
      <c r="B62">
        <v>7.5</v>
      </c>
      <c r="C62" t="s">
        <v>200</v>
      </c>
      <c r="D62" t="s">
        <v>4</v>
      </c>
    </row>
    <row r="63" spans="2:4" x14ac:dyDescent="0.25">
      <c r="B63">
        <v>9</v>
      </c>
      <c r="C63" t="s">
        <v>200</v>
      </c>
      <c r="D63" t="s">
        <v>4</v>
      </c>
    </row>
    <row r="64" spans="2:4" x14ac:dyDescent="0.25">
      <c r="B64">
        <v>10</v>
      </c>
      <c r="C64" t="s">
        <v>200</v>
      </c>
      <c r="D64" t="s">
        <v>4</v>
      </c>
    </row>
    <row r="65" spans="2:4" x14ac:dyDescent="0.25">
      <c r="B65">
        <v>6</v>
      </c>
      <c r="C65" t="s">
        <v>201</v>
      </c>
      <c r="D65" t="s">
        <v>150</v>
      </c>
    </row>
    <row r="66" spans="2:4" x14ac:dyDescent="0.25">
      <c r="B66">
        <v>7</v>
      </c>
      <c r="C66" t="s">
        <v>201</v>
      </c>
      <c r="D66" t="s">
        <v>150</v>
      </c>
    </row>
    <row r="67" spans="2:4" x14ac:dyDescent="0.25">
      <c r="B67">
        <v>8.5</v>
      </c>
      <c r="C67" t="s">
        <v>202</v>
      </c>
      <c r="D67" t="s">
        <v>150</v>
      </c>
    </row>
    <row r="68" spans="2:4" x14ac:dyDescent="0.25">
      <c r="B68">
        <v>10.5</v>
      </c>
      <c r="C68" t="s">
        <v>202</v>
      </c>
      <c r="D68" t="s">
        <v>150</v>
      </c>
    </row>
    <row r="69" spans="2:4" x14ac:dyDescent="0.25">
      <c r="B69">
        <v>11</v>
      </c>
      <c r="C69" t="s">
        <v>202</v>
      </c>
      <c r="D69" t="s">
        <v>150</v>
      </c>
    </row>
    <row r="70" spans="2:4" x14ac:dyDescent="0.25">
      <c r="B70">
        <v>19.5</v>
      </c>
      <c r="C70" t="s">
        <v>202</v>
      </c>
      <c r="D70" t="s">
        <v>150</v>
      </c>
    </row>
    <row r="72" spans="2:4" x14ac:dyDescent="0.25">
      <c r="B72" s="26" t="s">
        <v>203</v>
      </c>
      <c r="C72" s="26"/>
    </row>
    <row r="73" spans="2:4" x14ac:dyDescent="0.25">
      <c r="B73" s="1" t="s">
        <v>189</v>
      </c>
      <c r="C73" s="1" t="s">
        <v>190</v>
      </c>
      <c r="D73" s="1" t="s">
        <v>191</v>
      </c>
    </row>
    <row r="74" spans="2:4" x14ac:dyDescent="0.25">
      <c r="B74">
        <v>4</v>
      </c>
      <c r="C74" t="s">
        <v>204</v>
      </c>
      <c r="D74" t="s">
        <v>4</v>
      </c>
    </row>
    <row r="75" spans="2:4" x14ac:dyDescent="0.25">
      <c r="B75">
        <v>4.5</v>
      </c>
      <c r="C75" t="s">
        <v>204</v>
      </c>
      <c r="D75" t="s">
        <v>4</v>
      </c>
    </row>
    <row r="76" spans="2:4" x14ac:dyDescent="0.25">
      <c r="B76">
        <v>5</v>
      </c>
      <c r="C76" t="s">
        <v>204</v>
      </c>
      <c r="D76" t="s">
        <v>4</v>
      </c>
    </row>
    <row r="77" spans="2:4" x14ac:dyDescent="0.25">
      <c r="B77">
        <v>5.5</v>
      </c>
      <c r="C77" t="s">
        <v>205</v>
      </c>
      <c r="D77" t="s">
        <v>4</v>
      </c>
    </row>
    <row r="78" spans="2:4" x14ac:dyDescent="0.25">
      <c r="B78">
        <v>6</v>
      </c>
      <c r="C78" t="s">
        <v>205</v>
      </c>
      <c r="D78" t="s">
        <v>4</v>
      </c>
    </row>
    <row r="79" spans="2:4" x14ac:dyDescent="0.25">
      <c r="B79">
        <v>7.5</v>
      </c>
      <c r="C79" t="s">
        <v>206</v>
      </c>
      <c r="D79" t="s">
        <v>4</v>
      </c>
    </row>
    <row r="80" spans="2:4" x14ac:dyDescent="0.25">
      <c r="B80">
        <v>9</v>
      </c>
      <c r="C80" t="s">
        <v>206</v>
      </c>
      <c r="D80" t="s">
        <v>4</v>
      </c>
    </row>
    <row r="81" spans="2:4" x14ac:dyDescent="0.25">
      <c r="B81">
        <v>10</v>
      </c>
      <c r="C81" t="s">
        <v>206</v>
      </c>
      <c r="D81" t="s">
        <v>4</v>
      </c>
    </row>
    <row r="82" spans="2:4" x14ac:dyDescent="0.25">
      <c r="B82">
        <v>6</v>
      </c>
      <c r="C82" t="s">
        <v>207</v>
      </c>
      <c r="D82" t="s">
        <v>150</v>
      </c>
    </row>
    <row r="83" spans="2:4" x14ac:dyDescent="0.25">
      <c r="B83">
        <v>7</v>
      </c>
      <c r="C83" t="s">
        <v>207</v>
      </c>
      <c r="D83" t="s">
        <v>150</v>
      </c>
    </row>
    <row r="84" spans="2:4" x14ac:dyDescent="0.25">
      <c r="B84">
        <v>8.5</v>
      </c>
      <c r="C84" t="s">
        <v>202</v>
      </c>
      <c r="D84" t="s">
        <v>150</v>
      </c>
    </row>
    <row r="85" spans="2:4" x14ac:dyDescent="0.25">
      <c r="B85">
        <v>10.5</v>
      </c>
      <c r="C85" t="s">
        <v>202</v>
      </c>
      <c r="D85" t="s">
        <v>150</v>
      </c>
    </row>
    <row r="86" spans="2:4" x14ac:dyDescent="0.25">
      <c r="B86">
        <v>11</v>
      </c>
      <c r="C86" t="s">
        <v>202</v>
      </c>
      <c r="D86" t="s">
        <v>150</v>
      </c>
    </row>
    <row r="87" spans="2:4" x14ac:dyDescent="0.25">
      <c r="B87">
        <v>19.5</v>
      </c>
      <c r="C87" t="s">
        <v>202</v>
      </c>
      <c r="D87" t="s">
        <v>150</v>
      </c>
    </row>
  </sheetData>
  <phoneticPr fontId="5" type="noConversion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D75A83FAD504098B2A21663C7B917" ma:contentTypeVersion="33" ma:contentTypeDescription="Create a new document." ma:contentTypeScope="" ma:versionID="9a28ad04bc0dfd1d5dbd959b71bd7761">
  <xsd:schema xmlns:xsd="http://www.w3.org/2001/XMLSchema" xmlns:xs="http://www.w3.org/2001/XMLSchema" xmlns:p="http://schemas.microsoft.com/office/2006/metadata/properties" xmlns:ns2="16f202fb-e4f5-49ce-a0f1-c308f66309c2" xmlns:ns3="cadcd3b7-a5b2-4622-b04e-3fc04920bf4a" targetNamespace="http://schemas.microsoft.com/office/2006/metadata/properties" ma:root="true" ma:fieldsID="c7a71cf9590a4140a525f32f01bd328f" ns2:_="" ns3:_="">
    <xsd:import namespace="16f202fb-e4f5-49ce-a0f1-c308f66309c2"/>
    <xsd:import namespace="cadcd3b7-a5b2-4622-b04e-3fc04920bf4a"/>
    <xsd:element name="properties">
      <xsd:complexType>
        <xsd:sequence>
          <xsd:element name="documentManagement">
            <xsd:complexType>
              <xsd:all>
                <xsd:element ref="ns2:a6e58043cf2b4fa3a0796c6c24db57ab" minOccurs="0"/>
                <xsd:element ref="ns2:df6792ded280426985e6476d5cfaed66" minOccurs="0"/>
                <xsd:element ref="ns2:ECMUrl" minOccurs="0"/>
                <xsd:element ref="ns3:TaxCatchAll" minOccurs="0"/>
                <xsd:element ref="ns2:Document_x0020_Description" minOccurs="0"/>
                <xsd:element ref="ns2:ECMDocumentID" minOccurs="0"/>
                <xsd:element ref="ns2:ECMDocumentSetID" minOccurs="0"/>
                <xsd:element ref="ns2:AddedtoCommsSite" minOccurs="0"/>
                <xsd:element ref="ns2:AddedtoECM" minOccurs="0"/>
                <xsd:element ref="ns2:MediaServiceKeyPoints" minOccurs="0"/>
                <xsd:element ref="ns2:Publish_x0020_Document" minOccurs="0"/>
                <xsd:element ref="ns2:Approved_x0020_By" minOccurs="0"/>
                <xsd:element ref="ns2:Published_x0020_By" minOccurs="0"/>
                <xsd:element ref="ns2:TargetDocumentID" minOccurs="0"/>
                <xsd:element ref="ns2:Updated_x0020_By" minOccurs="0"/>
                <xsd:element ref="ns2:UserOpenedDocument" minOccurs="0"/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202fb-e4f5-49ce-a0f1-c308f66309c2" elementFormDefault="qualified">
    <xsd:import namespace="http://schemas.microsoft.com/office/2006/documentManagement/types"/>
    <xsd:import namespace="http://schemas.microsoft.com/office/infopath/2007/PartnerControls"/>
    <xsd:element name="a6e58043cf2b4fa3a0796c6c24db57ab" ma:index="8" nillable="true" ma:taxonomy="true" ma:internalName="a6e58043cf2b4fa3a0796c6c24db57ab" ma:taxonomyFieldName="Document_x0020_Context" ma:displayName="Document Context" ma:readOnly="false" ma:default="" ma:fieldId="{a6e58043-cf2b-4fa3-a079-6c6c24db57ab}" ma:taxonomyMulti="true" ma:sspId="adab728c-de18-4134-b04b-ca12514ec73a" ma:termSetId="d042a392-f050-4aea-9c68-d7e021507387" ma:anchorId="96efb863-313b-4e6a-9c00-00d0a5586550" ma:open="true" ma:isKeyword="false">
      <xsd:complexType>
        <xsd:sequence>
          <xsd:element ref="pc:Terms" minOccurs="0" maxOccurs="1"/>
        </xsd:sequence>
      </xsd:complexType>
    </xsd:element>
    <xsd:element name="df6792ded280426985e6476d5cfaed66" ma:index="9" nillable="true" ma:taxonomy="true" ma:internalName="df6792ded280426985e6476d5cfaed66" ma:taxonomyFieldName="Document_x0020_Type" ma:displayName="Document Type" ma:default="" ma:fieldId="{df6792de-d280-4269-85e6-476d5cfaed66}" ma:sspId="adab728c-de18-4134-b04b-ca12514ec73a" ma:termSetId="113543ca-4c41-4963-9448-da690d3d12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MUrl" ma:index="10" nillable="true" ma:displayName="ECMUrl" ma:format="Hyperlink" ma:internalName="ECM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14" nillable="true" ma:displayName="Document Description" ma:internalName="Document_x0020_Description">
      <xsd:simpleType>
        <xsd:restriction base="dms:Text">
          <xsd:maxLength value="255"/>
        </xsd:restriction>
      </xsd:simpleType>
    </xsd:element>
    <xsd:element name="ECMDocumentID" ma:index="15" nillable="true" ma:displayName="ECMDocumentID" ma:internalName="ECMDocumentID">
      <xsd:simpleType>
        <xsd:restriction base="dms:Text">
          <xsd:maxLength value="255"/>
        </xsd:restriction>
      </xsd:simpleType>
    </xsd:element>
    <xsd:element name="ECMDocumentSetID" ma:index="16" nillable="true" ma:displayName="ECMDocumentSetID" ma:internalName="ECMDocumentSetID">
      <xsd:simpleType>
        <xsd:restriction base="dms:Text">
          <xsd:maxLength value="255"/>
        </xsd:restriction>
      </xsd:simpleType>
    </xsd:element>
    <xsd:element name="AddedtoCommsSite" ma:index="17" nillable="true" ma:displayName="AddedtoCommsSite" ma:default="0" ma:internalName="AddedtoCommsSite">
      <xsd:simpleType>
        <xsd:restriction base="dms:Boolean"/>
      </xsd:simpleType>
    </xsd:element>
    <xsd:element name="AddedtoECM" ma:index="18" nillable="true" ma:displayName="AddedtoECM" ma:default="0" ma:internalName="AddedtoECM">
      <xsd:simpleType>
        <xsd:restriction base="dms:Boolean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ublish_x0020_Document" ma:index="20" nillable="true" ma:displayName="Publish Document" ma:internalName="Publish_x0020_Document">
      <xsd:simpleType>
        <xsd:restriction base="dms:Text">
          <xsd:maxLength value="255"/>
        </xsd:restriction>
      </xsd:simpleType>
    </xsd:element>
    <xsd:element name="Approved_x0020_By" ma:index="21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_x0020_By" ma:index="22" nillable="true" ma:displayName="Published By" ma:list="UserInfo" ma:SharePointGroup="0" ma:internalName="Publish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DocumentID" ma:index="23" nillable="true" ma:displayName="TargetDocumentID" ma:decimals="0" ma:internalName="TargetDocumentID">
      <xsd:simpleType>
        <xsd:restriction base="dms:Number"/>
      </xsd:simpleType>
    </xsd:element>
    <xsd:element name="Updated_x0020_By" ma:index="24" nillable="true" ma:displayName="Updated By" ma:list="UserInfo" ma:SharePointGroup="0" ma:internalName="Upda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serOpenedDocument" ma:index="25" nillable="true" ma:displayName="UserOpenedDocument" ma:internalName="UserOpenedDocument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adab728c-de18-4134-b04b-ca12514ec7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35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38" nillable="true" ma:displayName="Sign-off status" ma:internalName="Sign_x002d_off_x0020_status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d3b7-a5b2-4622-b04e-3fc04920bf4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3a291966-58de-477a-a294-a8972c406cbc}" ma:internalName="TaxCatchAll" ma:showField="CatchAllData" ma:web="cadcd3b7-a5b2-4622-b04e-3fc04920bf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edtoECM xmlns="16f202fb-e4f5-49ce-a0f1-c308f66309c2">false</AddedtoECM>
    <Publish_x0020_Document xmlns="16f202fb-e4f5-49ce-a0f1-c308f66309c2" xsi:nil="true"/>
    <df6792ded280426985e6476d5cfaed66 xmlns="16f202fb-e4f5-49ce-a0f1-c308f66309c2">
      <Terms xmlns="http://schemas.microsoft.com/office/infopath/2007/PartnerControls"/>
    </df6792ded280426985e6476d5cfaed66>
    <Approved_x0020_By xmlns="16f202fb-e4f5-49ce-a0f1-c308f66309c2">
      <UserInfo>
        <DisplayName/>
        <AccountId xsi:nil="true"/>
        <AccountType/>
      </UserInfo>
    </Approved_x0020_By>
    <ECMDocumentID xmlns="16f202fb-e4f5-49ce-a0f1-c308f66309c2" xsi:nil="true"/>
    <AddedtoCommsSite xmlns="16f202fb-e4f5-49ce-a0f1-c308f66309c2">false</AddedtoCommsSite>
    <TaxCatchAll xmlns="cadcd3b7-a5b2-4622-b04e-3fc04920bf4a" xsi:nil="true"/>
    <a6e58043cf2b4fa3a0796c6c24db57ab xmlns="16f202fb-e4f5-49ce-a0f1-c308f66309c2">
      <Terms xmlns="http://schemas.microsoft.com/office/infopath/2007/PartnerControls"/>
    </a6e58043cf2b4fa3a0796c6c24db57ab>
    <lcf76f155ced4ddcb4097134ff3c332f xmlns="16f202fb-e4f5-49ce-a0f1-c308f66309c2">
      <Terms xmlns="http://schemas.microsoft.com/office/infopath/2007/PartnerControls"/>
    </lcf76f155ced4ddcb4097134ff3c332f>
    <Document_x0020_Description xmlns="16f202fb-e4f5-49ce-a0f1-c308f66309c2" xsi:nil="true"/>
    <_Flow_SignoffStatus xmlns="16f202fb-e4f5-49ce-a0f1-c308f66309c2" xsi:nil="true"/>
    <Published_x0020_By xmlns="16f202fb-e4f5-49ce-a0f1-c308f66309c2">
      <UserInfo>
        <DisplayName/>
        <AccountId xsi:nil="true"/>
        <AccountType/>
      </UserInfo>
    </Published_x0020_By>
    <ECMDocumentSetID xmlns="16f202fb-e4f5-49ce-a0f1-c308f66309c2" xsi:nil="true"/>
    <Updated_x0020_By xmlns="16f202fb-e4f5-49ce-a0f1-c308f66309c2">
      <UserInfo>
        <DisplayName/>
        <AccountId xsi:nil="true"/>
        <AccountType/>
      </UserInfo>
    </Updated_x0020_By>
    <ECMUrl xmlns="16f202fb-e4f5-49ce-a0f1-c308f66309c2">
      <Url xsi:nil="true"/>
      <Description xsi:nil="true"/>
    </ECMUrl>
    <TargetDocumentID xmlns="16f202fb-e4f5-49ce-a0f1-c308f66309c2" xsi:nil="true"/>
    <UserOpenedDocument xmlns="16f202fb-e4f5-49ce-a0f1-c308f66309c2" xsi:nil="true"/>
  </documentManagement>
</p:properties>
</file>

<file path=customXml/itemProps1.xml><?xml version="1.0" encoding="utf-8"?>
<ds:datastoreItem xmlns:ds="http://schemas.openxmlformats.org/officeDocument/2006/customXml" ds:itemID="{A6477D2F-C42F-4C3D-996F-D101BCCB5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202fb-e4f5-49ce-a0f1-c308f66309c2"/>
    <ds:schemaRef ds:uri="cadcd3b7-a5b2-4622-b04e-3fc04920b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23C056-00EC-466C-973C-228033B43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178D1-3962-4F08-86D1-E75706E057F0}">
  <ds:schemaRefs>
    <ds:schemaRef ds:uri="http://schemas.microsoft.com/office/2006/metadata/properties"/>
    <ds:schemaRef ds:uri="http://schemas.microsoft.com/office/infopath/2007/PartnerControls"/>
    <ds:schemaRef ds:uri="16f202fb-e4f5-49ce-a0f1-c308f66309c2"/>
    <ds:schemaRef ds:uri="cadcd3b7-a5b2-4622-b04e-3fc04920bf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Modal &amp; MX</vt:lpstr>
      <vt:lpstr>4 Finalisation</vt:lpstr>
      <vt:lpstr>Lists (hide)</vt:lpstr>
      <vt:lpstr>'4 Finalisation'!Print_Area</vt:lpstr>
      <vt:lpstr>'Modal &amp; MX'!Print_Area</vt:lpstr>
      <vt:lpstr>Rural</vt:lpstr>
      <vt:lpstr>Urban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Rosenberg</dc:creator>
  <cp:keywords/>
  <dc:description/>
  <cp:lastModifiedBy>Vivian Luxton</cp:lastModifiedBy>
  <cp:revision/>
  <dcterms:created xsi:type="dcterms:W3CDTF">2020-08-30T23:46:21Z</dcterms:created>
  <dcterms:modified xsi:type="dcterms:W3CDTF">2023-09-15T06:20:40Z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0x01010058562C8D37A56948B3A72CB858D6F774</vt:lpwstr>
  </property>
  <property fmtid="{D5CDD505-2E9C-101B-9397-08002B2CF9AE}" pid="3" name="_dlc_DocIdItemGuid">
    <vt:lpwstr>66f014b7-2053-4b26-b051-4ba00ccb5ac4</vt:lpwstr>
  </property>
  <property fmtid="{D5CDD505-2E9C-101B-9397-08002B2CF9AE}" pid="4" name="MediaServiceImageTags">
    <vt:lpwstr/>
  </property>
  <property fmtid="{D5CDD505-2E9C-101B-9397-08002B2CF9AE}" pid="5" name="Document Type">
    <vt:lpwstr/>
  </property>
  <property fmtid="{D5CDD505-2E9C-101B-9397-08002B2CF9AE}" pid="6" name="Document Context">
    <vt:lpwstr/>
  </property>
</Properties>
</file>